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7.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8.xml" ContentType="application/vnd.openxmlformats-officedocument.spreadsheetml.pivotTab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hidePivotFieldList="1"/>
  <mc:AlternateContent xmlns:mc="http://schemas.openxmlformats.org/markup-compatibility/2006">
    <mc:Choice Requires="x15">
      <x15ac:absPath xmlns:x15ac="http://schemas.microsoft.com/office/spreadsheetml/2010/11/ac" url="C:\Users\14159\Documents\PankowFoundation\Deliverables\04-16\"/>
    </mc:Choice>
  </mc:AlternateContent>
  <xr:revisionPtr revIDLastSave="0" documentId="8_{4BAC532E-56EF-4377-B296-000291C9F24C}" xr6:coauthVersionLast="43" xr6:coauthVersionMax="43" xr10:uidLastSave="{00000000-0000-0000-0000-000000000000}"/>
  <bookViews>
    <workbookView xWindow="-108" yWindow="-108" windowWidth="23256" windowHeight="12576" tabRatio="625" xr2:uid="{00000000-000D-0000-FFFF-FFFF00000000}"/>
  </bookViews>
  <sheets>
    <sheet name="Introduction" sheetId="33" r:id="rId1"/>
    <sheet name="Source Data" sheetId="1" r:id="rId2"/>
    <sheet name="Custom quantities input" sheetId="5" r:id="rId3"/>
    <sheet name="Results Quantities_MEP" sheetId="26" r:id="rId4"/>
    <sheet name="Results Quantities_HVAC" sheetId="23" r:id="rId5"/>
    <sheet name="Results Quantities_ELEC" sheetId="24" r:id="rId6"/>
    <sheet name="Results Quantities_PLUMB" sheetId="25" r:id="rId7"/>
    <sheet name="Results LCA_MEP" sheetId="28" r:id="rId8"/>
    <sheet name="Results LCA_HVAC" sheetId="17" r:id="rId9"/>
    <sheet name="Results LCA_ELEC" sheetId="18" r:id="rId10"/>
    <sheet name="Results LCA_PLUM" sheetId="19" r:id="rId11"/>
  </sheets>
  <definedNames>
    <definedName name="_xlnm._FilterDatabase" localSheetId="2" hidden="1">'Custom quantities input'!$A$1:$P$396</definedName>
    <definedName name="_xlnm._FilterDatabase" localSheetId="1" hidden="1">'Source Data'!$A$2:$O$76</definedName>
  </definedNames>
  <calcPr calcId="191029"/>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 l="1"/>
  <c r="H10" i="1"/>
  <c r="K9" i="1"/>
  <c r="K10" i="1" s="1"/>
  <c r="J9" i="1"/>
  <c r="J10" i="1" s="1"/>
  <c r="I9" i="1"/>
  <c r="H9" i="1"/>
  <c r="G9" i="1"/>
  <c r="G10" i="1" s="1"/>
  <c r="F9" i="1"/>
  <c r="F10" i="1" s="1"/>
  <c r="O20" i="1" l="1"/>
  <c r="O21" i="1" s="1"/>
  <c r="O22" i="1" s="1"/>
  <c r="O23" i="1" s="1"/>
  <c r="L20" i="1"/>
  <c r="L21" i="1" s="1"/>
  <c r="L22" i="1" s="1"/>
  <c r="L23" i="1" s="1"/>
  <c r="O50" i="1"/>
  <c r="K52" i="1"/>
  <c r="J52" i="1"/>
  <c r="I52" i="1"/>
  <c r="H52" i="1"/>
  <c r="G52" i="1"/>
  <c r="F52" i="1"/>
  <c r="E52" i="1"/>
  <c r="D52" i="1"/>
  <c r="C52" i="1"/>
  <c r="O60" i="1"/>
  <c r="O59" i="1"/>
  <c r="O58" i="1"/>
  <c r="O57" i="1"/>
  <c r="O56" i="1"/>
  <c r="O71" i="1"/>
  <c r="O70" i="1"/>
  <c r="C60" i="1"/>
  <c r="B60" i="1"/>
  <c r="C59" i="1"/>
  <c r="B59" i="1"/>
  <c r="M62" i="1"/>
  <c r="L62" i="1"/>
  <c r="K62" i="1"/>
  <c r="J62" i="1"/>
  <c r="I62" i="1"/>
  <c r="H62" i="1"/>
  <c r="G62" i="1"/>
  <c r="F62" i="1"/>
  <c r="E62" i="1"/>
  <c r="D62" i="1"/>
  <c r="C62" i="1"/>
  <c r="B62" i="1"/>
  <c r="B54" i="1" l="1"/>
  <c r="C53" i="1"/>
  <c r="C54" i="1" s="1"/>
  <c r="D53" i="1"/>
  <c r="D54" i="1" s="1"/>
  <c r="E53" i="1"/>
  <c r="E54" i="1" s="1"/>
  <c r="F54" i="1"/>
  <c r="G54" i="1"/>
  <c r="H54" i="1"/>
  <c r="I54" i="1"/>
  <c r="J54" i="1"/>
  <c r="K54" i="1"/>
  <c r="B1" i="1" l="1"/>
  <c r="C1" i="1" s="1"/>
  <c r="D1" i="1" s="1"/>
  <c r="E1" i="1" s="1"/>
  <c r="F1" i="1" s="1"/>
  <c r="G1" i="1" s="1"/>
  <c r="H1" i="1" s="1"/>
  <c r="I1" i="1" s="1"/>
  <c r="J1" i="1" s="1"/>
  <c r="K1" i="1" s="1"/>
  <c r="L1" i="1" s="1"/>
  <c r="M1" i="1" s="1"/>
  <c r="N1" i="1" s="1"/>
  <c r="O1" i="1" s="1"/>
  <c r="P1" i="1" s="1"/>
  <c r="P257" i="5"/>
  <c r="P253" i="5"/>
  <c r="P251" i="5"/>
  <c r="P249" i="5"/>
  <c r="P363" i="5"/>
  <c r="P362" i="5"/>
  <c r="P361" i="5"/>
  <c r="P360" i="5"/>
  <c r="P359" i="5"/>
  <c r="P358" i="5"/>
  <c r="P357" i="5"/>
  <c r="P356" i="5"/>
  <c r="P256" i="5"/>
  <c r="P252" i="5"/>
  <c r="P250" i="5"/>
  <c r="P248" i="5"/>
  <c r="P156" i="5"/>
  <c r="P144" i="5"/>
  <c r="P346" i="5"/>
  <c r="P345" i="5"/>
  <c r="P344" i="5"/>
  <c r="P343" i="5"/>
  <c r="P342" i="5"/>
  <c r="P341" i="5"/>
  <c r="P332" i="5"/>
  <c r="P331" i="5"/>
  <c r="P330" i="5"/>
  <c r="P329" i="5"/>
  <c r="P328" i="5"/>
  <c r="P327" i="5"/>
  <c r="P216" i="5"/>
  <c r="P129" i="5"/>
  <c r="P227" i="5"/>
  <c r="AF9" i="18"/>
  <c r="AF10" i="18"/>
  <c r="AF11" i="18"/>
  <c r="AF8" i="18"/>
  <c r="C394" i="5"/>
  <c r="C395" i="5" s="1"/>
  <c r="C396" i="5" s="1"/>
  <c r="C167" i="5"/>
  <c r="C168" i="5" s="1"/>
  <c r="C79" i="5"/>
  <c r="C80" i="5" s="1"/>
  <c r="C81" i="5" s="1"/>
  <c r="C386" i="5"/>
  <c r="C387" i="5" s="1"/>
  <c r="C388" i="5" s="1"/>
  <c r="C161" i="5"/>
  <c r="C162" i="5" s="1"/>
  <c r="C71" i="5"/>
  <c r="C72" i="5" s="1"/>
  <c r="C73" i="5" s="1"/>
  <c r="C390" i="5"/>
  <c r="C391" i="5" s="1"/>
  <c r="C392" i="5" s="1"/>
  <c r="C164" i="5"/>
  <c r="C165" i="5" s="1"/>
  <c r="C75" i="5"/>
  <c r="C76" i="5" s="1"/>
  <c r="C77" i="5" s="1"/>
  <c r="F53" i="1"/>
  <c r="G53" i="1"/>
  <c r="H53" i="1"/>
  <c r="I53" i="1"/>
  <c r="J53" i="1"/>
  <c r="K53" i="1"/>
  <c r="C46" i="1"/>
  <c r="C47" i="1" s="1"/>
  <c r="D46" i="1"/>
  <c r="D47" i="1" s="1"/>
  <c r="E46" i="1"/>
  <c r="E47" i="1" s="1"/>
  <c r="F46" i="1"/>
  <c r="F47" i="1" s="1"/>
  <c r="G46" i="1"/>
  <c r="G47" i="1" s="1"/>
  <c r="H46" i="1"/>
  <c r="H47" i="1" s="1"/>
  <c r="I46" i="1"/>
  <c r="I47" i="1" s="1"/>
  <c r="J46" i="1"/>
  <c r="J47" i="1" s="1"/>
  <c r="K46" i="1"/>
  <c r="K47" i="1" s="1"/>
  <c r="M46" i="1"/>
  <c r="M47" i="1" s="1"/>
  <c r="B46" i="1"/>
  <c r="B47" i="1" s="1"/>
  <c r="C44" i="1"/>
  <c r="D44" i="1"/>
  <c r="E44" i="1"/>
  <c r="F44" i="1"/>
  <c r="G44" i="1"/>
  <c r="H44" i="1"/>
  <c r="I44" i="1"/>
  <c r="J44" i="1"/>
  <c r="K44" i="1"/>
  <c r="M44" i="1"/>
  <c r="B44" i="1"/>
  <c r="C42" i="1"/>
  <c r="D42" i="1"/>
  <c r="E42" i="1"/>
  <c r="F42" i="1"/>
  <c r="G42" i="1"/>
  <c r="H42" i="1"/>
  <c r="I42" i="1"/>
  <c r="J42" i="1"/>
  <c r="K42" i="1"/>
  <c r="M42" i="1"/>
  <c r="B42" i="1"/>
  <c r="B38" i="1"/>
  <c r="M38" i="1"/>
  <c r="C38" i="1"/>
  <c r="F38" i="1"/>
  <c r="G38" i="1"/>
  <c r="H38" i="1"/>
  <c r="I38" i="1"/>
  <c r="J38" i="1"/>
  <c r="K38" i="1"/>
  <c r="C382" i="5"/>
  <c r="C383" i="5" s="1"/>
  <c r="C384" i="5" s="1"/>
  <c r="C158" i="5"/>
  <c r="C159" i="5" s="1"/>
  <c r="C67" i="5"/>
  <c r="C68" i="5" s="1"/>
  <c r="C69" i="5" s="1"/>
  <c r="B96" i="5"/>
  <c r="B97" i="5"/>
  <c r="B188" i="5"/>
  <c r="B189" i="5"/>
  <c r="B190" i="5"/>
  <c r="B191" i="5"/>
  <c r="C295" i="5"/>
  <c r="D295" i="5"/>
  <c r="P347" i="5" l="1"/>
  <c r="P365" i="5"/>
  <c r="P113" i="5"/>
  <c r="P245" i="5"/>
  <c r="P30" i="5"/>
  <c r="P324" i="5"/>
  <c r="P47" i="5"/>
  <c r="P120" i="5"/>
  <c r="P229" i="5"/>
  <c r="P63" i="5"/>
  <c r="P46" i="5"/>
  <c r="P39" i="5"/>
  <c r="P159" i="5"/>
  <c r="P210" i="5"/>
  <c r="P352" i="5"/>
  <c r="P136" i="5"/>
  <c r="P171" i="5"/>
  <c r="P77" i="5"/>
  <c r="P161" i="5"/>
  <c r="P32" i="5"/>
  <c r="P155" i="5"/>
  <c r="P62" i="5"/>
  <c r="P334" i="5"/>
  <c r="P218" i="5"/>
  <c r="P254" i="5"/>
  <c r="P335" i="5"/>
  <c r="P152" i="5"/>
  <c r="P323" i="5"/>
  <c r="P42" i="5"/>
  <c r="P338" i="5"/>
  <c r="P124" i="5"/>
  <c r="P337" i="5"/>
  <c r="P142" i="5"/>
  <c r="P222" i="5"/>
  <c r="P235" i="5"/>
  <c r="P131" i="5"/>
  <c r="P355" i="5"/>
  <c r="P220" i="5"/>
  <c r="P48" i="5"/>
  <c r="P43" i="5"/>
  <c r="P65" i="5"/>
  <c r="P233" i="5"/>
  <c r="P349" i="5"/>
  <c r="P146" i="5"/>
  <c r="P57" i="5"/>
  <c r="P370" i="5"/>
  <c r="P51" i="5"/>
  <c r="P232" i="5"/>
  <c r="P214" i="5"/>
  <c r="P37" i="5"/>
  <c r="P128" i="5"/>
  <c r="P319" i="5"/>
  <c r="P56" i="5"/>
  <c r="P35" i="5"/>
  <c r="P64" i="5"/>
  <c r="P212" i="5"/>
  <c r="P138" i="5"/>
  <c r="P111" i="5"/>
  <c r="P112" i="5"/>
  <c r="P121" i="5"/>
  <c r="P114" i="5"/>
  <c r="P193" i="5"/>
  <c r="P225" i="5"/>
  <c r="P150" i="5"/>
  <c r="P217" i="5"/>
  <c r="P52" i="5"/>
  <c r="P117" i="5"/>
  <c r="P148" i="5"/>
  <c r="P340" i="5"/>
  <c r="P339" i="5"/>
  <c r="P59" i="5"/>
  <c r="P140" i="5"/>
  <c r="P247" i="5"/>
  <c r="P237" i="5"/>
  <c r="P38" i="5"/>
  <c r="P241" i="5"/>
  <c r="P36" i="5"/>
  <c r="P49" i="5"/>
  <c r="P244" i="5"/>
  <c r="P348" i="5"/>
  <c r="P34" i="5"/>
  <c r="P134" i="5"/>
  <c r="P116" i="5"/>
  <c r="P133" i="5"/>
  <c r="P31" i="5"/>
  <c r="P215" i="5"/>
  <c r="P50" i="5"/>
  <c r="P40" i="5"/>
  <c r="P320" i="5"/>
  <c r="P187" i="5" l="1"/>
  <c r="P119" i="5"/>
  <c r="P292" i="5"/>
  <c r="P333" i="5"/>
  <c r="P394" i="5"/>
  <c r="P7" i="5"/>
  <c r="P95" i="5"/>
  <c r="P79" i="5"/>
  <c r="P177" i="5"/>
  <c r="P122" i="5"/>
  <c r="P102" i="5"/>
  <c r="P285" i="5"/>
  <c r="P186" i="5"/>
  <c r="P387" i="5"/>
  <c r="P315" i="5"/>
  <c r="P261" i="5"/>
  <c r="P93" i="5"/>
  <c r="P172" i="5"/>
  <c r="P313" i="5"/>
  <c r="P195" i="5"/>
  <c r="P173" i="5"/>
  <c r="P305" i="5"/>
  <c r="P381" i="5"/>
  <c r="P213" i="5"/>
  <c r="P80" i="5"/>
  <c r="P24" i="5"/>
  <c r="P104" i="5"/>
  <c r="P264" i="5"/>
  <c r="P336" i="5"/>
  <c r="P203" i="5"/>
  <c r="P219" i="5"/>
  <c r="P70" i="5"/>
  <c r="P44" i="5"/>
  <c r="P351" i="5"/>
  <c r="P158" i="5"/>
  <c r="P162" i="5"/>
  <c r="P206" i="5"/>
  <c r="P141" i="5"/>
  <c r="P279" i="5"/>
  <c r="P274" i="5"/>
  <c r="P367" i="5"/>
  <c r="P164" i="5"/>
  <c r="P268" i="5"/>
  <c r="P353" i="5"/>
  <c r="P81" i="5"/>
  <c r="P91" i="5"/>
  <c r="P366" i="5"/>
  <c r="P132" i="5"/>
  <c r="P109" i="5"/>
  <c r="P179" i="5"/>
  <c r="P391" i="5"/>
  <c r="P33" i="5"/>
  <c r="P393" i="5"/>
  <c r="P316" i="5"/>
  <c r="P199" i="5"/>
  <c r="P139" i="5"/>
  <c r="P84" i="5"/>
  <c r="P127" i="5"/>
  <c r="P72" i="5"/>
  <c r="P386" i="5"/>
  <c r="P105" i="5"/>
  <c r="P154" i="5"/>
  <c r="P317" i="5"/>
  <c r="P130" i="5"/>
  <c r="P68" i="5"/>
  <c r="P110" i="5"/>
  <c r="P226" i="5"/>
  <c r="P200" i="5"/>
  <c r="P147" i="5"/>
  <c r="P106" i="5"/>
  <c r="P294" i="5"/>
  <c r="P78" i="5"/>
  <c r="P41" i="5"/>
  <c r="P19" i="5"/>
  <c r="P151" i="5"/>
  <c r="P262" i="5"/>
  <c r="P188" i="5"/>
  <c r="P296" i="5"/>
  <c r="P221" i="5"/>
  <c r="P2" i="5"/>
  <c r="P157" i="5"/>
  <c r="P238" i="5"/>
  <c r="P228" i="5"/>
  <c r="P263" i="5"/>
  <c r="P240" i="5"/>
  <c r="P74" i="5"/>
  <c r="P103" i="5"/>
  <c r="P318" i="5"/>
  <c r="P5" i="5"/>
  <c r="P17" i="5"/>
  <c r="P99" i="5"/>
  <c r="P61" i="5"/>
  <c r="P163" i="5"/>
  <c r="P123" i="5"/>
  <c r="P382" i="5"/>
  <c r="P369" i="5"/>
  <c r="P308" i="5"/>
  <c r="P211" i="5"/>
  <c r="P354" i="5"/>
  <c r="P311" i="5"/>
  <c r="P153" i="5"/>
  <c r="P20" i="5"/>
  <c r="P325" i="5"/>
  <c r="P230" i="5"/>
  <c r="P371" i="5"/>
  <c r="P89" i="5"/>
  <c r="P69" i="5"/>
  <c r="P145" i="5"/>
  <c r="P260" i="5"/>
  <c r="P135" i="5"/>
  <c r="P239" i="5"/>
  <c r="P176" i="5"/>
  <c r="P167" i="5"/>
  <c r="P383" i="5"/>
  <c r="P115" i="5"/>
  <c r="P390" i="5"/>
  <c r="P87" i="5"/>
  <c r="P26" i="5"/>
  <c r="P295" i="5"/>
  <c r="P67" i="5"/>
  <c r="P175" i="5"/>
  <c r="P160" i="5"/>
  <c r="P246" i="5"/>
  <c r="P9" i="5"/>
  <c r="P55" i="5"/>
  <c r="P182" i="5"/>
  <c r="P53" i="5"/>
  <c r="P23" i="5"/>
  <c r="P45" i="5"/>
  <c r="P372" i="5"/>
  <c r="P293" i="5"/>
  <c r="P86" i="5"/>
  <c r="P396" i="5"/>
  <c r="P83" i="5"/>
  <c r="P11" i="5"/>
  <c r="P223" i="5"/>
  <c r="P364" i="5"/>
  <c r="P73" i="5"/>
  <c r="P194" i="5"/>
  <c r="P290" i="5"/>
  <c r="P286" i="5"/>
  <c r="P224" i="5"/>
  <c r="P309" i="5"/>
  <c r="P60" i="5"/>
  <c r="P18" i="5"/>
  <c r="P166" i="5"/>
  <c r="P236" i="5"/>
  <c r="P242" i="5"/>
  <c r="P125" i="5"/>
  <c r="P271" i="5"/>
  <c r="P201" i="5"/>
  <c r="P85" i="5"/>
  <c r="P275" i="5"/>
  <c r="P58" i="5"/>
  <c r="P395" i="5"/>
  <c r="P350" i="5"/>
  <c r="P385" i="5"/>
  <c r="P267" i="5"/>
  <c r="P197" i="5"/>
  <c r="P76" i="5"/>
  <c r="P149" i="5"/>
  <c r="P272" i="5"/>
  <c r="P54" i="5"/>
  <c r="P243" i="5"/>
  <c r="P300" i="5"/>
  <c r="P71" i="5"/>
  <c r="P94" i="5"/>
  <c r="P184" i="5"/>
  <c r="P82" i="5"/>
  <c r="P304" i="5"/>
  <c r="P12" i="5"/>
  <c r="P269" i="5"/>
  <c r="P196" i="5"/>
  <c r="P302" i="5"/>
  <c r="P234" i="5"/>
  <c r="P389" i="5"/>
  <c r="P301" i="5"/>
  <c r="P287" i="5"/>
  <c r="P92" i="5"/>
  <c r="P27" i="5"/>
  <c r="P202" i="5"/>
  <c r="P181" i="5"/>
  <c r="P15" i="5"/>
  <c r="P21" i="5"/>
  <c r="P3" i="5"/>
  <c r="P185" i="5"/>
  <c r="P289" i="5"/>
  <c r="P283" i="5"/>
  <c r="P282" i="5"/>
  <c r="P258" i="5"/>
  <c r="P8" i="5"/>
  <c r="P259" i="5"/>
  <c r="P205" i="5"/>
  <c r="P314" i="5"/>
  <c r="P368" i="5"/>
  <c r="P299" i="5"/>
  <c r="P13" i="5"/>
  <c r="P165" i="5"/>
  <c r="P22" i="5"/>
  <c r="P278" i="5"/>
  <c r="P198" i="5"/>
  <c r="P126" i="5"/>
  <c r="P14" i="5"/>
  <c r="P204" i="5"/>
  <c r="P276" i="5"/>
  <c r="P189" i="5"/>
  <c r="P209" i="5"/>
  <c r="P307" i="5"/>
  <c r="P321" i="5"/>
  <c r="P273" i="5"/>
  <c r="P169" i="5"/>
  <c r="P108" i="5"/>
  <c r="P231" i="5"/>
  <c r="P298" i="5"/>
  <c r="P28" i="5"/>
  <c r="P143" i="5"/>
  <c r="P98" i="5"/>
  <c r="P96" i="5"/>
  <c r="P322" i="5"/>
  <c r="P288" i="5"/>
  <c r="P137" i="5"/>
  <c r="P270" i="5"/>
  <c r="P326" i="5"/>
  <c r="P107" i="5"/>
  <c r="P101" i="5"/>
  <c r="P192" i="5"/>
  <c r="P255" i="5"/>
  <c r="P277" i="5"/>
  <c r="P291" i="5" l="1"/>
  <c r="P281" i="5"/>
  <c r="P25" i="5"/>
  <c r="P392" i="5"/>
  <c r="P180" i="5"/>
  <c r="P183" i="5"/>
  <c r="P208" i="5"/>
  <c r="P388" i="5"/>
  <c r="P312" i="5"/>
  <c r="P75" i="5"/>
  <c r="P4" i="5"/>
  <c r="P190" i="5"/>
  <c r="P168" i="5"/>
  <c r="P66" i="5"/>
  <c r="P265" i="5"/>
  <c r="P6" i="5"/>
  <c r="P97" i="5"/>
  <c r="P88" i="5"/>
  <c r="P310" i="5"/>
  <c r="P10" i="5"/>
  <c r="P306" i="5"/>
  <c r="P178" i="5"/>
  <c r="P266" i="5"/>
  <c r="P174" i="5"/>
  <c r="P384" i="5"/>
  <c r="P280" i="5"/>
  <c r="P297" i="5"/>
  <c r="P397" i="5" s="1"/>
  <c r="P170" i="5"/>
  <c r="P100" i="5"/>
  <c r="P207" i="5"/>
  <c r="P284" i="5"/>
  <c r="P29" i="5"/>
  <c r="P16" i="5"/>
  <c r="P303" i="5"/>
  <c r="P191" i="5"/>
  <c r="P9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A2" authorId="0" shapeId="0" xr:uid="{00000000-0006-0000-0100-000001000000}">
      <text>
        <r>
          <rPr>
            <b/>
            <sz val="9"/>
            <color indexed="81"/>
            <rFont val="Tahoma"/>
            <family val="2"/>
          </rPr>
          <t>Monica:</t>
        </r>
        <r>
          <rPr>
            <sz val="9"/>
            <color indexed="81"/>
            <rFont val="Tahoma"/>
            <family val="2"/>
          </rPr>
          <t xml:space="preserve">
This name is used in the VLOOKUP formula. Empty cells are LCA data sources not used in the study. These other sources were left here to indicate when more than one source was found. 
</t>
        </r>
      </text>
    </comment>
  </commentList>
</comments>
</file>

<file path=xl/sharedStrings.xml><?xml version="1.0" encoding="utf-8"?>
<sst xmlns="http://schemas.openxmlformats.org/spreadsheetml/2006/main" count="5558" uniqueCount="351">
  <si>
    <t>Program</t>
  </si>
  <si>
    <t>Country</t>
  </si>
  <si>
    <t>Region</t>
  </si>
  <si>
    <t>Manufacturer</t>
  </si>
  <si>
    <t>Armaflex® Class 1</t>
  </si>
  <si>
    <t>Germany</t>
  </si>
  <si>
    <t>Europe</t>
  </si>
  <si>
    <t>Armacell Asia Ltd</t>
  </si>
  <si>
    <t>UL</t>
  </si>
  <si>
    <t>USA</t>
  </si>
  <si>
    <t>1 kg  of insulation material without facing with a building service life of 60 years.</t>
  </si>
  <si>
    <t>Northamerica</t>
  </si>
  <si>
    <t xml:space="preserve">Model </t>
  </si>
  <si>
    <t>CML</t>
  </si>
  <si>
    <t>CertainTeed Corporation</t>
  </si>
  <si>
    <t>Earthwool® 1000° Pipe Insulation</t>
  </si>
  <si>
    <t>Knauf Insulation</t>
  </si>
  <si>
    <t>1 kg of insulation material plus 1 m2 ASJ+ with a
building service life of 60 years</t>
  </si>
  <si>
    <t>TRACI 2.0</t>
  </si>
  <si>
    <t>Owens Corning</t>
  </si>
  <si>
    <t>FIBERGLAS™ PIPE INSULATION</t>
  </si>
  <si>
    <t>1 kg of insulation material plus 1 m2 jacket with a building service life of 60 years</t>
  </si>
  <si>
    <t xml:space="preserve">TRACI 2.0 </t>
  </si>
  <si>
    <t>SUSTAINABLE INSULATION ®</t>
  </si>
  <si>
    <t>02.02.2017</t>
  </si>
  <si>
    <t>02.02.2021</t>
  </si>
  <si>
    <t xml:space="preserve">1 kilogram of insulation material plus 1 square meter
of facing with a building service life of 60 years. </t>
  </si>
  <si>
    <t>NO WRAP</t>
  </si>
  <si>
    <t xml:space="preserve">FSK Faced -Fiberglass Duct Wrap Insulation </t>
  </si>
  <si>
    <t>VAV AHU w/ PFP Terminals</t>
  </si>
  <si>
    <t>Commercial LTG/PWR</t>
  </si>
  <si>
    <t>In building utility transformer vault and oil filled transformers</t>
  </si>
  <si>
    <t>battery backup for emergency egress lighting and life safety sytems</t>
  </si>
  <si>
    <t>code minimum time clock controlled lighting system ( Occupancy Sensors in offices)</t>
  </si>
  <si>
    <t>Daylight Sensors</t>
  </si>
  <si>
    <t>1200A Distribution</t>
  </si>
  <si>
    <t>DATA/AV/Access CNTRL</t>
  </si>
  <si>
    <t>FA</t>
  </si>
  <si>
    <t>Galv sheet metal</t>
  </si>
  <si>
    <t>Flexible duct</t>
  </si>
  <si>
    <t>VAV AHU w/ DX</t>
  </si>
  <si>
    <t>VAV Terminals w/ Electric Heat</t>
  </si>
  <si>
    <t>Type</t>
  </si>
  <si>
    <t>insulation</t>
  </si>
  <si>
    <t>2000-25000</t>
  </si>
  <si>
    <t>Water</t>
  </si>
  <si>
    <t>Packaged rooftop heat pump</t>
  </si>
  <si>
    <t>Packaged units</t>
  </si>
  <si>
    <t>DOAS ERV + VRF</t>
  </si>
  <si>
    <t>DOAS ERV w/ Electric Heat</t>
  </si>
  <si>
    <t>VRF Outdoor Units</t>
  </si>
  <si>
    <t>Copper pipe</t>
  </si>
  <si>
    <t>Waste &amp; Vent</t>
  </si>
  <si>
    <t>VRF casettes</t>
  </si>
  <si>
    <t>PVC</t>
  </si>
  <si>
    <t>Packaged rooftop AC + Furnace</t>
  </si>
  <si>
    <t>DOAS ERV + Packaged Rooftop Heat Pump</t>
  </si>
  <si>
    <t>10000-80000</t>
  </si>
  <si>
    <t>20000-300000</t>
  </si>
  <si>
    <t>DOAS + VRF</t>
  </si>
  <si>
    <t>DOAS w/ Heat Recovery</t>
  </si>
  <si>
    <t>Stainless Steel</t>
  </si>
  <si>
    <t>Single Duct VAVs or CAVs</t>
  </si>
  <si>
    <t>VRF Fan Coils</t>
  </si>
  <si>
    <t>WSHP</t>
  </si>
  <si>
    <t>Cooling Tower</t>
  </si>
  <si>
    <t>DOAS + WSHP</t>
  </si>
  <si>
    <t>Boiler</t>
  </si>
  <si>
    <t>Steel Pipe</t>
  </si>
  <si>
    <t>Pumps</t>
  </si>
  <si>
    <t>120000-800000</t>
  </si>
  <si>
    <t>DOAS + Chilled Beam</t>
  </si>
  <si>
    <t>Air Cooled Chiller or Water Cooled Chiller + Cooling Tower</t>
  </si>
  <si>
    <t>Stainless steel</t>
  </si>
  <si>
    <t>NA</t>
  </si>
  <si>
    <t>Equipment</t>
  </si>
  <si>
    <t>Basic LTG &amp; Power</t>
  </si>
  <si>
    <t>Utility transformer pole mounted or outside property</t>
  </si>
  <si>
    <t>Transformer</t>
  </si>
  <si>
    <t>Battery backup for emergency egress lighting and life safety sytems</t>
  </si>
  <si>
    <t>Battery</t>
  </si>
  <si>
    <t>Code minimum time clock controlled lighting system.  (Nothing "Auto")</t>
  </si>
  <si>
    <t>Non-Metallic Cable</t>
  </si>
  <si>
    <t>Enhanced lighting controls (Occupancy Sensors, network controlled relay panels,  dimming)</t>
  </si>
  <si>
    <t>MC Cable (metallic cable)</t>
  </si>
  <si>
    <t>Fluorescent Lighting</t>
  </si>
  <si>
    <t>Fixtures</t>
  </si>
  <si>
    <t>LED Lighting</t>
  </si>
  <si>
    <t>Metal boxes</t>
  </si>
  <si>
    <t>Aluminum feeder wire 100amps and over</t>
  </si>
  <si>
    <t>Feeder Wire</t>
  </si>
  <si>
    <t>Copper feeder wire</t>
  </si>
  <si>
    <t>EMT conduit</t>
  </si>
  <si>
    <t>Retail meter center or 6 disconnect basic service switchgear</t>
  </si>
  <si>
    <t>Basic Service Switchgear</t>
  </si>
  <si>
    <t>Energy meters for branch circuit monitoring by system</t>
  </si>
  <si>
    <t>Data + other LV</t>
  </si>
  <si>
    <t>Utility transformer pole mounted or outside property pad mounted</t>
  </si>
  <si>
    <t>Backup generator for life safety systems 350kw diesel</t>
  </si>
  <si>
    <t>EMT Conduit</t>
  </si>
  <si>
    <t>Daylight sensors</t>
  </si>
  <si>
    <t>800A 480v Distribution</t>
  </si>
  <si>
    <t>Data/WAP (Wireless)</t>
  </si>
  <si>
    <t>Transformer Vault</t>
  </si>
  <si>
    <t>Backup generator for life safety systems 500kw diesel</t>
  </si>
  <si>
    <t>Enhanced lighting controls (Occupancy Sensors, network controlled relay panels,  dimming, addressable fixtures)</t>
  </si>
  <si>
    <t xml:space="preserve">Daylight Sensors,Addressable LTG
</t>
  </si>
  <si>
    <t>2500A Distribution</t>
  </si>
  <si>
    <t>VFD</t>
  </si>
  <si>
    <t>PV (2000w Solar)</t>
  </si>
  <si>
    <t>DAS - Cellular and emergency radio</t>
  </si>
  <si>
    <t>Backup Generator</t>
  </si>
  <si>
    <t>Backup generator for life safety and optional standby systems 1200kw diesel</t>
  </si>
  <si>
    <t>Code minimum time clock controlled lighting system ( Occupancy Sensors in offices)</t>
  </si>
  <si>
    <t>4000A Service Distribution</t>
  </si>
  <si>
    <t>6000A Service Distribution</t>
  </si>
  <si>
    <t>2000 amp aluminum bus duct riser</t>
  </si>
  <si>
    <t>4000A copper bus duct riser</t>
  </si>
  <si>
    <t>Sub-metering</t>
  </si>
  <si>
    <t>Sub-Metering</t>
  </si>
  <si>
    <t>PV (10000w Solar)</t>
  </si>
  <si>
    <t>DAS - emergency responder radio only</t>
  </si>
  <si>
    <t>Sub Products included</t>
  </si>
  <si>
    <t>EPD</t>
  </si>
  <si>
    <t>HVAC</t>
  </si>
  <si>
    <t>Air Handling Units</t>
  </si>
  <si>
    <t>Normal AHU (plate)</t>
  </si>
  <si>
    <t>Small AHU (plate)</t>
  </si>
  <si>
    <t>Normal AHU (wheel)</t>
  </si>
  <si>
    <t>Small AHU (wheel)</t>
  </si>
  <si>
    <t xml:space="preserve">NA </t>
  </si>
  <si>
    <t>Journal Article</t>
  </si>
  <si>
    <t>2m3/s (4200 cfm) outdoor ventilation</t>
  </si>
  <si>
    <t>FINLAND</t>
  </si>
  <si>
    <t xml:space="preserve">Normal AHU </t>
  </si>
  <si>
    <t xml:space="preserve">Small AHU </t>
  </si>
  <si>
    <t>Galvanized Steel Ducts</t>
  </si>
  <si>
    <t>Database</t>
  </si>
  <si>
    <t>1kg</t>
  </si>
  <si>
    <t>QUARTZ</t>
  </si>
  <si>
    <t>Copper Piping</t>
  </si>
  <si>
    <t>Polybutadiene pipe (PB)</t>
  </si>
  <si>
    <t>Oekobaudat</t>
  </si>
  <si>
    <t>Insulation</t>
  </si>
  <si>
    <t>Refrigerants</t>
  </si>
  <si>
    <t>R-410A</t>
  </si>
  <si>
    <t>LEED</t>
  </si>
  <si>
    <t>GBRS</t>
  </si>
  <si>
    <t>kg</t>
  </si>
  <si>
    <t>Fiber Glass Board Insulation</t>
  </si>
  <si>
    <t>Aluminum Cold-Rolled Sheet and plate</t>
  </si>
  <si>
    <t>1t</t>
  </si>
  <si>
    <t>CML 2001</t>
  </si>
  <si>
    <t>Electric heat pump (air-water) 10 kW; 1 piece (315lb)</t>
  </si>
  <si>
    <t>1unit (315 lb or 143kg)</t>
  </si>
  <si>
    <t>Caisson de ventilation simple flux collective ou tertiaire</t>
  </si>
  <si>
    <t xml:space="preserve">PEP </t>
  </si>
  <si>
    <t xml:space="preserve">Assurer un transfert d'air d'1 m3/h, en vue de la ventilation, et / ou traitement d'air et, et / ou
désenfumage, et / ou filtration d'un bâtiment pendant la durée de vie typique de 17 ans
</t>
  </si>
  <si>
    <t>Gas condensing boiler120-400 kW (upright unit); 1 piece</t>
  </si>
  <si>
    <t>Electric heat pump (water-water) 10 kW; 1 piece (en</t>
  </si>
  <si>
    <t>Electric heat pump (Water-Water) 10 kW - 1.0 pcs. (Number of pieces)</t>
  </si>
  <si>
    <t>Plumbing</t>
  </si>
  <si>
    <t>Cast Iron Pipes</t>
  </si>
  <si>
    <t>PEX Water Pipe</t>
  </si>
  <si>
    <t>Declared/ Functional Unit</t>
  </si>
  <si>
    <t>Issue date</t>
  </si>
  <si>
    <t>Valid date</t>
  </si>
  <si>
    <t>Type of source</t>
  </si>
  <si>
    <t>Building type</t>
  </si>
  <si>
    <t>Standard</t>
  </si>
  <si>
    <t>High performance</t>
  </si>
  <si>
    <t>Item name</t>
  </si>
  <si>
    <t>Building size range [sf]</t>
  </si>
  <si>
    <t>Building base size [sf]</t>
  </si>
  <si>
    <t>Grand Total</t>
  </si>
  <si>
    <t>Midpoint of material quantity estimate (calculated) [kg/m2]</t>
  </si>
  <si>
    <t>Material</t>
  </si>
  <si>
    <t>Item type</t>
  </si>
  <si>
    <t>Subsystem description</t>
  </si>
  <si>
    <t>Cooling load (capacity of equipment), max [sf/ton]</t>
  </si>
  <si>
    <t>Cooling load (capacity of equipment), min [sf/ton]</t>
  </si>
  <si>
    <t>Heating load (capacity of equipment), min [BTUH/sf]</t>
  </si>
  <si>
    <t>Heating load (capacity of equipment), max [BTUH/sf]</t>
  </si>
  <si>
    <t>GWP [kg CO2e/m2]</t>
  </si>
  <si>
    <t>Product full name</t>
  </si>
  <si>
    <t>Product short name</t>
  </si>
  <si>
    <t>Category</t>
  </si>
  <si>
    <t>Mechanical</t>
  </si>
  <si>
    <t>Electrical</t>
  </si>
  <si>
    <t>Cable</t>
  </si>
  <si>
    <t xml:space="preserve">Material </t>
  </si>
  <si>
    <t>System type</t>
  </si>
  <si>
    <t>Total GWP [kg CO2-eq.]</t>
  </si>
  <si>
    <t>electrical</t>
  </si>
  <si>
    <t>Industry average</t>
  </si>
  <si>
    <t>Industry Average</t>
  </si>
  <si>
    <t>AHU</t>
  </si>
  <si>
    <t>Steel Conduit/
Electric Rigid Steel Conduit</t>
  </si>
  <si>
    <t>Cable 1-wire; 1 piece 1.0 m (Length), 0.02 kg/m (linear density)</t>
  </si>
  <si>
    <t>1 m</t>
  </si>
  <si>
    <t>Lithium iron phosphate (LiFePO4) battery (per 1kWh storage); 1kWh storage capacity (en)</t>
  </si>
  <si>
    <t>23.3 kg/Stk</t>
  </si>
  <si>
    <t>Fluorescent lamp T8-18W; 1 piece (en</t>
  </si>
  <si>
    <t>Fluorescent lamp - tubelight T8/T26 18W - 1.0 pcs</t>
  </si>
  <si>
    <t>France</t>
  </si>
  <si>
    <t>LEDline System</t>
  </si>
  <si>
    <t>Phillipps</t>
  </si>
  <si>
    <t xml:space="preserve"> 1 Xitanium driver + 4 Fortimo LEDLines</t>
  </si>
  <si>
    <t>International EPD System</t>
  </si>
  <si>
    <t>1 kg</t>
  </si>
  <si>
    <t>Gas condensing boiler 120-400 kW (upright unit) pieces (283 kg)</t>
  </si>
  <si>
    <t>Backup generator</t>
  </si>
  <si>
    <t>Transformer vault</t>
  </si>
  <si>
    <t>Aluminum feeders 100amp and over</t>
  </si>
  <si>
    <t>Sum of GWP [kg CO2e/m2]</t>
  </si>
  <si>
    <t>Ventilation centralized per 5000 m3/h - 1.0 pcs. (Number of pieces) (assume 143 kg)</t>
  </si>
  <si>
    <t>Cast iron pipe</t>
  </si>
  <si>
    <t>PEX water pipe</t>
  </si>
  <si>
    <t>Insulation - duct wrap</t>
  </si>
  <si>
    <t>Copper feeders</t>
  </si>
  <si>
    <t>LED fixtures</t>
  </si>
  <si>
    <t>Steel pipe</t>
  </si>
  <si>
    <t>VAV Terminals w/ electric heat</t>
  </si>
  <si>
    <t>DOAS ERV w/ electric heat</t>
  </si>
  <si>
    <t>Insulation - hydronic water insulation</t>
  </si>
  <si>
    <t>DOAS w/ heat recovery</t>
  </si>
  <si>
    <t>VRF outdoor units</t>
  </si>
  <si>
    <t>VRF fan coils</t>
  </si>
  <si>
    <t>Single duct VAVs or CAVs</t>
  </si>
  <si>
    <t>Cooling tower</t>
  </si>
  <si>
    <t>Air Cooled Chiller or Water Cooled Chiller + Cooling tower</t>
  </si>
  <si>
    <t>Distributed zone WSHP</t>
  </si>
  <si>
    <t>Insulation - hydronic water Insulation</t>
  </si>
  <si>
    <t>Solvent Weld Soil and Waste Pipe</t>
  </si>
  <si>
    <t>Row Labels</t>
  </si>
  <si>
    <t>Column Labels</t>
  </si>
  <si>
    <t>(blank)</t>
  </si>
  <si>
    <t>AHU French</t>
  </si>
  <si>
    <t>CENTRAVAC CHILLER PORTAFOLIO</t>
  </si>
  <si>
    <t>Trane® CenTraVac™ chiller (models CVHE, CVHF, CVHG, CDHF, CDHG)</t>
  </si>
  <si>
    <t xml:space="preserve">Trane® </t>
  </si>
  <si>
    <t>UL Environment</t>
  </si>
  <si>
    <t>TRACI 2.1</t>
  </si>
  <si>
    <t>One ton of cooling capacity  “one ton of cooling capacity” based on an average case 1,840-ton centrifugal chiller mode</t>
  </si>
  <si>
    <t>Chiller</t>
  </si>
  <si>
    <t>One ton of cooling capacity  “one ton of cooling capacity” based on an average case 1,840-ton centrifugal chiller mode (300 kgs)</t>
  </si>
  <si>
    <t>Sum of Midpoint of material quantity estimate (calculated) [kg/m2]</t>
  </si>
  <si>
    <t>Material Quantities [kg/m2]</t>
  </si>
  <si>
    <t>Battery 20W unit</t>
  </si>
  <si>
    <t>Occupancy sensors</t>
  </si>
  <si>
    <t>Feeder wire</t>
  </si>
  <si>
    <t>Non-metallic boxes</t>
  </si>
  <si>
    <t>Battery 20W Unit</t>
  </si>
  <si>
    <t>Building model</t>
  </si>
  <si>
    <t>XSmall Standard a</t>
  </si>
  <si>
    <t>XSmall Standard b</t>
  </si>
  <si>
    <t>Small Standard a</t>
  </si>
  <si>
    <t>Small Standard b</t>
  </si>
  <si>
    <t>Medium Standard b</t>
  </si>
  <si>
    <t>Medium Standard a</t>
  </si>
  <si>
    <t>Large Standard a</t>
  </si>
  <si>
    <t>Large Standard b</t>
  </si>
  <si>
    <t>XSmall HP a</t>
  </si>
  <si>
    <t>XSmall HP b</t>
  </si>
  <si>
    <t>Small HP a</t>
  </si>
  <si>
    <t xml:space="preserve">Small HP b
</t>
  </si>
  <si>
    <t>Medium HP a</t>
  </si>
  <si>
    <t>Medium HP b</t>
  </si>
  <si>
    <t>Large HP a</t>
  </si>
  <si>
    <t>Large HP b</t>
  </si>
  <si>
    <t>Rocker lightswitch; 1 piece</t>
  </si>
  <si>
    <t>Cable CAT 7; 1 piece (en)</t>
  </si>
  <si>
    <t>1.0 m (Length), 0.0589 kg/m</t>
  </si>
  <si>
    <t>D-Rings 0.15 lbs/EA</t>
  </si>
  <si>
    <t>Code minimum time clock, 0.68 lbs/EA</t>
  </si>
  <si>
    <t>Energy meters, 0.59 lbs/EA</t>
  </si>
  <si>
    <t>Wattstopper® - Digital Light Management Room Controller with 0-10V Dimming</t>
  </si>
  <si>
    <t>Legrand</t>
  </si>
  <si>
    <t>Wattstopper® - Dual Technology Wall Switch Occupancy Sensors</t>
  </si>
  <si>
    <t>1 unit</t>
  </si>
  <si>
    <t>Building Size Category</t>
  </si>
  <si>
    <t>XSmall</t>
  </si>
  <si>
    <t>Small</t>
  </si>
  <si>
    <t>Medium</t>
  </si>
  <si>
    <t>Large</t>
  </si>
  <si>
    <t>Air Ventilation Duct (zinc coated steel plate)</t>
  </si>
  <si>
    <t>GWP</t>
  </si>
  <si>
    <t>PEP</t>
  </si>
  <si>
    <t>Developed by the Carbon Leadership Forum, University of Washington</t>
  </si>
  <si>
    <t>Funded by the Oregon Department of Environmental Quality</t>
  </si>
  <si>
    <t>Tab descriptions:</t>
  </si>
  <si>
    <t>Tab name</t>
  </si>
  <si>
    <t>Description of contents</t>
  </si>
  <si>
    <t>Introduction</t>
  </si>
  <si>
    <t>Custom quantities input</t>
  </si>
  <si>
    <t>Global warming potential</t>
  </si>
  <si>
    <t>Other abbreviations:</t>
  </si>
  <si>
    <t>Abbreviation</t>
  </si>
  <si>
    <t>Definition</t>
  </si>
  <si>
    <t>m2</t>
  </si>
  <si>
    <t>square meter</t>
  </si>
  <si>
    <t>occ</t>
  </si>
  <si>
    <t>occupant</t>
  </si>
  <si>
    <t>QTO</t>
  </si>
  <si>
    <t>quantity take-off</t>
  </si>
  <si>
    <t>CO2eq</t>
  </si>
  <si>
    <t>carbon dioxide equivalent</t>
  </si>
  <si>
    <t>SO2eq</t>
  </si>
  <si>
    <t>sulfur dioxide equivalent</t>
  </si>
  <si>
    <t>Neq</t>
  </si>
  <si>
    <t>nitrogen equivalent</t>
  </si>
  <si>
    <t>CFC11eq</t>
  </si>
  <si>
    <t>chlorofluorocarbon-11 equivalent</t>
  </si>
  <si>
    <t>O3eq</t>
  </si>
  <si>
    <t>ozone equivalent</t>
  </si>
  <si>
    <t>MJ</t>
  </si>
  <si>
    <t>megajoules</t>
  </si>
  <si>
    <t>kilograms</t>
  </si>
  <si>
    <t>Calculation Tool for Mechanical, Electric and Plumbing Life Cycle Assessment</t>
  </si>
  <si>
    <t xml:space="preserve">
Caisson de ventilation simple flux collective ou tertiaire, ou tourelle ou ventilateur CRITAIR EC</t>
  </si>
  <si>
    <t>Atlantic</t>
  </si>
  <si>
    <t>Provide an air transfer of 1 m3 / h, for ventilation, and / or air treatment and, and / or
smoke extraction, and / or filtration of a building during the typical 17 year life</t>
  </si>
  <si>
    <t>Ensure the transfer of air via 1 linear m of air duct diameter 160 mm, during the life of the product
30 years old</t>
  </si>
  <si>
    <t xml:space="preserve">Metal circular Conduit </t>
  </si>
  <si>
    <t>ALDES Aéraulique - CALADAIR - FRANCE AIR - ZEHNDER Group - UNICLIMA</t>
  </si>
  <si>
    <t>Transfer 1 m3 of air per hour for the ventilation of a building over the reference lifetime of 17 years</t>
  </si>
  <si>
    <t>AIRVENT PA 1500 / 2000</t>
  </si>
  <si>
    <t>Airvent</t>
  </si>
  <si>
    <t>Provide an air transfer of 1 m3 / h, for ventilation, and / or air treatment and, and / or smoke extraction and / or filtration of a building during the typical service life of 17 years</t>
  </si>
  <si>
    <t>kg of material per declared unit</t>
  </si>
  <si>
    <t xml:space="preserve">Ventilation centralized with heat recovery per 10000 m3/h; 1 piece, 704kg </t>
  </si>
  <si>
    <t>Ventilation centralized per 10000 m3/h, 168kg.</t>
  </si>
  <si>
    <t>(Multiple Items)</t>
  </si>
  <si>
    <t>Operational Weight (kg)</t>
  </si>
  <si>
    <t>Light switch (piece) - 1.0 pcs. (Number of pieces)</t>
  </si>
  <si>
    <t>Electronic control gear; 1 piece (en) en de</t>
  </si>
  <si>
    <t>Electronic ballast EB (piece) - 1.0 pcs. (Number of pieces)</t>
  </si>
  <si>
    <t>Hublots LED Chartres Essentiel ON/OFF</t>
  </si>
  <si>
    <t>Sarlam</t>
  </si>
  <si>
    <t>Assurer un éclairage général de 1000 lumens sous 230 V pendant 10 ans, à l’intérieur comme à l’extérieur, des
zones de circulations, des locaux à usage tertiaire et d’habitation. Tenue au choc IK 10, étanchéité IP 55 et une
tenue au feu de 650 °C / 30 s.</t>
  </si>
  <si>
    <t>Original Data</t>
  </si>
  <si>
    <t>Ventilation centralized per 30000 m3/h, 168kg.</t>
  </si>
  <si>
    <t>Provides an overview of this spreadsheet file (this tab)</t>
  </si>
  <si>
    <t>Contains graphs of the results from the "Custom quantities input" tab.  Note that the colors between the pie charts and bar charts do not correspond.</t>
  </si>
  <si>
    <t>Source data</t>
  </si>
  <si>
    <t>Bidirectional ventilation unit for tertiary buildings</t>
  </si>
  <si>
    <t>Results</t>
  </si>
  <si>
    <t>Contains background information on the LCA data used for the MEP items</t>
  </si>
  <si>
    <t>January</t>
  </si>
  <si>
    <t>Impacts assessed</t>
  </si>
  <si>
    <t>The user can enter custom quantities on this tab and produce numerical results. For data input fill 'Midpoint of material quantity estimate (calculated) [kg/m2]'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</si>
</sst>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1"/>
      <name val="Calibri"/>
      <family val="2"/>
      <scheme val="minor"/>
    </font>
    <font>
      <sz val="11"/>
      <color rgb="FF362B36"/>
      <name val="Arial"/>
      <family val="2"/>
    </font>
    <font>
      <b/>
      <sz val="11"/>
      <name val="Calibri"/>
      <family val="2"/>
      <scheme val="minor"/>
    </font>
    <font>
      <sz val="11"/>
      <color theme="0" tint="-0.14999847407452621"/>
      <name val="Calibri"/>
      <family val="2"/>
      <scheme val="minor"/>
    </font>
    <font>
      <sz val="10"/>
      <color rgb="FF000000"/>
      <name val="Century Gothic"/>
      <family val="2"/>
    </font>
    <font>
      <b/>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rgb="FF000000"/>
      <name val="Arial"/>
      <family val="2"/>
    </font>
    <font>
      <sz val="10"/>
      <name val="Arial Narrow"/>
      <family val="2"/>
    </font>
    <font>
      <sz val="10"/>
      <color indexed="8"/>
      <name val="Arial"/>
      <family val="2"/>
    </font>
    <font>
      <sz val="11"/>
      <color indexed="8"/>
      <name val="Calibri"/>
      <family val="2"/>
    </font>
    <font>
      <sz val="11"/>
      <color indexed="9"/>
      <name val="Calibri"/>
      <family val="2"/>
    </font>
    <font>
      <b/>
      <sz val="11"/>
      <color indexed="8"/>
      <name val="Calibri"/>
      <family val="2"/>
    </font>
    <font>
      <sz val="11"/>
      <color indexed="14"/>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indexed="13"/>
      <name val="Calibri"/>
      <family val="2"/>
    </font>
    <font>
      <b/>
      <sz val="11"/>
      <color indexed="13"/>
      <name val="Calibri"/>
      <family val="2"/>
    </font>
    <font>
      <sz val="10"/>
      <color theme="1"/>
      <name val="Calibri"/>
      <family val="2"/>
    </font>
  </fonts>
  <fills count="5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22"/>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3"/>
      </patternFill>
    </fill>
    <fill>
      <patternFill patternType="solid">
        <fgColor indexed="9"/>
      </patternFill>
    </fill>
    <fill>
      <patternFill patternType="solid">
        <fgColor indexed="55"/>
      </patternFill>
    </fill>
    <fill>
      <patternFill patternType="solid">
        <fgColor theme="8" tint="0.59999389629810485"/>
        <bgColor indexed="64"/>
      </patternFill>
    </fill>
  </fills>
  <borders count="22">
    <border>
      <left/>
      <right/>
      <top/>
      <bottom/>
      <diagonal/>
    </border>
    <border>
      <left style="thin">
        <color auto="1"/>
      </left>
      <right/>
      <top style="thin">
        <color auto="1"/>
      </top>
      <bottom style="hair">
        <color auto="1"/>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05">
    <xf numFmtId="0" fontId="0" fillId="0" borderId="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9" fillId="11" borderId="7" applyNumberFormat="0" applyAlignment="0" applyProtection="0"/>
    <xf numFmtId="0" fontId="20" fillId="12" borderId="8" applyNumberFormat="0" applyAlignment="0" applyProtection="0"/>
    <xf numFmtId="0" fontId="21" fillId="12" borderId="7" applyNumberFormat="0" applyAlignment="0" applyProtection="0"/>
    <xf numFmtId="0" fontId="22" fillId="0" borderId="9" applyNumberFormat="0" applyFill="0" applyAlignment="0" applyProtection="0"/>
    <xf numFmtId="0" fontId="23" fillId="13" borderId="10" applyNumberFormat="0" applyAlignment="0" applyProtection="0"/>
    <xf numFmtId="0" fontId="1" fillId="0" borderId="0" applyNumberFormat="0" applyFill="0" applyBorder="0" applyAlignment="0" applyProtection="0"/>
    <xf numFmtId="0" fontId="3" fillId="14" borderId="11" applyNumberFormat="0" applyFont="0" applyAlignment="0" applyProtection="0"/>
    <xf numFmtId="0" fontId="24" fillId="0" borderId="0" applyNumberFormat="0" applyFill="0" applyBorder="0" applyAlignment="0" applyProtection="0"/>
    <xf numFmtId="0" fontId="2" fillId="0" borderId="12" applyNumberFormat="0" applyFill="0" applyAlignment="0" applyProtection="0"/>
    <xf numFmtId="0" fontId="25"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5"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6" fillId="10"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38" borderId="0" applyNumberFormat="0" applyBorder="0" applyAlignment="0" applyProtection="0"/>
    <xf numFmtId="0" fontId="18" fillId="10"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26" fillId="10"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38" borderId="0" applyNumberFormat="0" applyBorder="0" applyAlignment="0" applyProtection="0"/>
    <xf numFmtId="0" fontId="27" fillId="0" borderId="0"/>
    <xf numFmtId="0" fontId="27" fillId="0" borderId="0"/>
    <xf numFmtId="0" fontId="30" fillId="39"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1" borderId="0" applyNumberFormat="0" applyBorder="0" applyAlignment="0" applyProtection="0"/>
    <xf numFmtId="0" fontId="30" fillId="46" borderId="0" applyNumberFormat="0" applyBorder="0" applyAlignment="0" applyProtection="0"/>
    <xf numFmtId="0" fontId="30" fillId="40"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31" fillId="45"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40" borderId="0" applyNumberFormat="0" applyBorder="0" applyAlignment="0" applyProtection="0"/>
    <xf numFmtId="0" fontId="31" fillId="45" borderId="0" applyNumberFormat="0" applyBorder="0" applyAlignment="0" applyProtection="0"/>
    <xf numFmtId="0" fontId="31" fillId="41" borderId="0" applyNumberFormat="0" applyBorder="0" applyAlignment="0" applyProtection="0"/>
    <xf numFmtId="0" fontId="31" fillId="50"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1" fillId="52" borderId="0" applyNumberFormat="0" applyBorder="0" applyAlignment="0" applyProtection="0"/>
    <xf numFmtId="0" fontId="33" fillId="43" borderId="0" applyNumberFormat="0" applyBorder="0" applyAlignment="0" applyProtection="0"/>
    <xf numFmtId="0" fontId="46" fillId="53" borderId="13" applyNumberFormat="0" applyAlignment="0" applyProtection="0"/>
    <xf numFmtId="0" fontId="34" fillId="54" borderId="14" applyNumberFormat="0" applyAlignment="0" applyProtection="0"/>
    <xf numFmtId="0" fontId="35" fillId="0" borderId="0" applyNumberFormat="0" applyFill="0" applyBorder="0" applyAlignment="0" applyProtection="0"/>
    <xf numFmtId="0" fontId="36" fillId="45" borderId="0" applyNumberFormat="0" applyBorder="0" applyAlignment="0" applyProtection="0"/>
    <xf numFmtId="0" fontId="37" fillId="0" borderId="15"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39" fillId="0" borderId="0" applyNumberFormat="0" applyFill="0" applyBorder="0" applyAlignment="0" applyProtection="0"/>
    <xf numFmtId="0" fontId="40" fillId="46" borderId="13" applyNumberFormat="0" applyAlignment="0" applyProtection="0"/>
    <xf numFmtId="0" fontId="45" fillId="0" borderId="18" applyNumberFormat="0" applyFill="0" applyAlignment="0" applyProtection="0"/>
    <xf numFmtId="0" fontId="41" fillId="46" borderId="0" applyNumberFormat="0" applyBorder="0" applyAlignment="0" applyProtection="0"/>
    <xf numFmtId="0" fontId="28" fillId="0" borderId="0">
      <alignment vertical="top" wrapText="1"/>
    </xf>
    <xf numFmtId="0" fontId="29" fillId="0" borderId="0"/>
    <xf numFmtId="0" fontId="29" fillId="0" borderId="0"/>
    <xf numFmtId="0" fontId="29" fillId="0" borderId="0"/>
    <xf numFmtId="0" fontId="47" fillId="0" borderId="0"/>
    <xf numFmtId="0" fontId="28" fillId="0" borderId="0">
      <alignment vertical="top" wrapText="1"/>
    </xf>
    <xf numFmtId="0" fontId="29" fillId="42" borderId="19" applyNumberFormat="0" applyFont="0" applyAlignment="0" applyProtection="0"/>
    <xf numFmtId="0" fontId="42" fillId="53" borderId="20" applyNumberFormat="0" applyAlignment="0" applyProtection="0"/>
    <xf numFmtId="0" fontId="43" fillId="0" borderId="0" applyNumberFormat="0" applyFill="0" applyBorder="0" applyAlignment="0" applyProtection="0"/>
    <xf numFmtId="0" fontId="32" fillId="0" borderId="21" applyNumberFormat="0" applyFill="0" applyAlignment="0" applyProtection="0"/>
    <xf numFmtId="0" fontId="44" fillId="0" borderId="0" applyNumberFormat="0" applyFill="0" applyBorder="0" applyAlignment="0" applyProtection="0"/>
  </cellStyleXfs>
  <cellXfs count="76">
    <xf numFmtId="0" fontId="0" fillId="0" borderId="0" xfId="0"/>
    <xf numFmtId="0" fontId="2" fillId="0" borderId="0" xfId="0" applyFont="1"/>
    <xf numFmtId="0" fontId="0" fillId="0" borderId="0" xfId="0" applyFont="1"/>
    <xf numFmtId="0" fontId="0" fillId="0" borderId="0" xfId="0" applyAlignment="1">
      <alignment horizontal="center"/>
    </xf>
    <xf numFmtId="0" fontId="0" fillId="0" borderId="0" xfId="0"/>
    <xf numFmtId="0" fontId="0" fillId="0" borderId="0" xfId="0" applyAlignment="1">
      <alignment horizontal="left"/>
    </xf>
    <xf numFmtId="0" fontId="0" fillId="0" borderId="0" xfId="0" applyNumberFormat="1" applyBorder="1" applyAlignment="1">
      <alignment horizontal="center"/>
    </xf>
    <xf numFmtId="0" fontId="2" fillId="0" borderId="0" xfId="0" applyFont="1" applyAlignment="1">
      <alignment wrapText="1"/>
    </xf>
    <xf numFmtId="0" fontId="2" fillId="0" borderId="0" xfId="0" applyNumberFormat="1" applyFont="1" applyBorder="1"/>
    <xf numFmtId="0" fontId="0" fillId="0" borderId="0" xfId="0" applyNumberFormat="1" applyBorder="1"/>
    <xf numFmtId="0" fontId="1" fillId="0" borderId="0" xfId="0" applyNumberFormat="1" applyFont="1" applyBorder="1"/>
    <xf numFmtId="0" fontId="2" fillId="0" borderId="0" xfId="0" applyNumberFormat="1" applyFont="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0" fillId="0" borderId="0" xfId="0" pivotButton="1"/>
    <xf numFmtId="0" fontId="2" fillId="4" borderId="0" xfId="0" applyNumberFormat="1"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9" fillId="0" borderId="0" xfId="0" applyFont="1" applyAlignment="1">
      <alignment horizontal="center"/>
    </xf>
    <xf numFmtId="0" fontId="2" fillId="6" borderId="0" xfId="0" applyNumberFormat="1" applyFont="1" applyFill="1" applyBorder="1" applyAlignment="1">
      <alignment wrapText="1"/>
    </xf>
    <xf numFmtId="0" fontId="0" fillId="2" borderId="0" xfId="0" applyFont="1" applyFill="1"/>
    <xf numFmtId="165"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applyAlignment="1">
      <alignment horizontal="center"/>
    </xf>
    <xf numFmtId="165" fontId="0" fillId="0" borderId="0" xfId="0" applyNumberFormat="1" applyAlignment="1">
      <alignment horizontal="center"/>
    </xf>
    <xf numFmtId="0" fontId="0" fillId="3" borderId="0" xfId="0" applyNumberFormat="1" applyFill="1" applyBorder="1"/>
    <xf numFmtId="2" fontId="6" fillId="3" borderId="0" xfId="0" applyNumberFormat="1" applyFont="1" applyFill="1" applyBorder="1" applyAlignment="1">
      <alignment horizontal="center"/>
    </xf>
    <xf numFmtId="0" fontId="2" fillId="0" borderId="0" xfId="0" applyFont="1" applyAlignment="1">
      <alignment horizontal="left" wrapText="1"/>
    </xf>
    <xf numFmtId="11" fontId="0" fillId="2" borderId="0" xfId="0" applyNumberFormat="1" applyFont="1" applyFill="1" applyAlignment="1">
      <alignment horizontal="left"/>
    </xf>
    <xf numFmtId="0" fontId="2" fillId="0" borderId="0" xfId="0" applyFont="1" applyAlignment="1">
      <alignment horizontal="left"/>
    </xf>
    <xf numFmtId="0" fontId="0" fillId="0" borderId="0" xfId="0" applyAlignment="1">
      <alignment wrapText="1"/>
    </xf>
    <xf numFmtId="0" fontId="11" fillId="0" borderId="0" xfId="0" applyFont="1"/>
    <xf numFmtId="49" fontId="0" fillId="0" borderId="0" xfId="0" applyNumberFormat="1"/>
    <xf numFmtId="0" fontId="0" fillId="0" borderId="2" xfId="0" applyBorder="1"/>
    <xf numFmtId="0" fontId="0" fillId="0" borderId="2" xfId="0" applyBorder="1" applyAlignment="1">
      <alignment wrapText="1"/>
    </xf>
    <xf numFmtId="0" fontId="0" fillId="7" borderId="3" xfId="0" applyFill="1" applyBorder="1" applyAlignment="1">
      <alignment vertical="top"/>
    </xf>
    <xf numFmtId="0" fontId="0" fillId="0" borderId="0" xfId="0" applyAlignment="1">
      <alignment vertical="top" wrapText="1"/>
    </xf>
    <xf numFmtId="0" fontId="0" fillId="0" borderId="0" xfId="0" applyAlignment="1">
      <alignment wrapText="1"/>
    </xf>
    <xf numFmtId="0" fontId="0" fillId="0" borderId="0" xfId="0"/>
    <xf numFmtId="0" fontId="0" fillId="2" borderId="0" xfId="0" applyNumberFormat="1" applyFont="1" applyFill="1" applyBorder="1" applyAlignment="1">
      <alignment horizontal="left"/>
    </xf>
    <xf numFmtId="0" fontId="0" fillId="0" borderId="0" xfId="0" applyAlignment="1">
      <alignment textRotation="90"/>
    </xf>
    <xf numFmtId="0" fontId="0" fillId="0" borderId="0" xfId="0" pivotButton="1" applyAlignment="1">
      <alignment textRotation="90"/>
    </xf>
    <xf numFmtId="0" fontId="0" fillId="0" borderId="0" xfId="0" pivotButton="1" applyAlignment="1"/>
    <xf numFmtId="2" fontId="8" fillId="3" borderId="0" xfId="0" applyNumberFormat="1" applyFont="1" applyFill="1" applyBorder="1" applyAlignment="1">
      <alignment horizontal="center" vertical="top" wrapText="1"/>
    </xf>
    <xf numFmtId="49" fontId="6" fillId="0" borderId="0" xfId="0" applyNumberFormat="1" applyFont="1"/>
    <xf numFmtId="0" fontId="0" fillId="2" borderId="0" xfId="0" applyFont="1" applyFill="1" applyAlignment="1">
      <alignment horizontal="left"/>
    </xf>
    <xf numFmtId="11" fontId="0" fillId="2" borderId="0" xfId="0" applyNumberFormat="1" applyFont="1" applyFill="1" applyAlignment="1">
      <alignment horizontal="left" vertical="top"/>
    </xf>
    <xf numFmtId="0" fontId="0" fillId="2" borderId="0" xfId="0" applyFont="1" applyFill="1" applyAlignment="1">
      <alignment vertical="top"/>
    </xf>
    <xf numFmtId="0" fontId="0" fillId="2" borderId="0" xfId="0" applyFont="1" applyFill="1" applyBorder="1"/>
    <xf numFmtId="11" fontId="0" fillId="2" borderId="0" xfId="0" applyNumberFormat="1" applyFont="1" applyFill="1" applyBorder="1" applyAlignment="1">
      <alignment horizontal="left"/>
    </xf>
    <xf numFmtId="0" fontId="6" fillId="2" borderId="0" xfId="0" applyFont="1" applyFill="1"/>
    <xf numFmtId="11" fontId="6" fillId="2" borderId="0" xfId="0" applyNumberFormat="1" applyFont="1" applyFill="1" applyAlignment="1">
      <alignment horizontal="left"/>
    </xf>
    <xf numFmtId="11" fontId="6" fillId="2" borderId="0" xfId="0" applyNumberFormat="1" applyFont="1" applyFill="1"/>
    <xf numFmtId="0" fontId="6" fillId="2" borderId="0" xfId="0" applyFont="1" applyFill="1" applyBorder="1"/>
    <xf numFmtId="0" fontId="6" fillId="2" borderId="0" xfId="0" applyFont="1" applyFill="1" applyAlignment="1">
      <alignment wrapText="1"/>
    </xf>
    <xf numFmtId="11" fontId="6" fillId="2" borderId="0" xfId="0" applyNumberFormat="1" applyFont="1" applyFill="1" applyAlignment="1">
      <alignment horizontal="center" vertical="center"/>
    </xf>
    <xf numFmtId="0" fontId="7" fillId="2" borderId="0" xfId="0" applyFont="1" applyFill="1" applyBorder="1" applyAlignment="1">
      <alignment horizontal="left" vertical="center" wrapText="1" indent="2"/>
    </xf>
    <xf numFmtId="0" fontId="0" fillId="2" borderId="0" xfId="0" applyFont="1" applyFill="1" applyAlignment="1">
      <alignment wrapText="1"/>
    </xf>
    <xf numFmtId="11" fontId="0" fillId="2" borderId="0" xfId="0" applyNumberFormat="1" applyFont="1" applyFill="1" applyAlignment="1">
      <alignment horizontal="left" wrapText="1"/>
    </xf>
    <xf numFmtId="0" fontId="0" fillId="2" borderId="0" xfId="0" applyNumberFormat="1" applyFill="1" applyBorder="1"/>
    <xf numFmtId="0" fontId="3" fillId="2" borderId="0" xfId="0" applyNumberFormat="1" applyFont="1" applyFill="1" applyBorder="1" applyAlignment="1">
      <alignment horizontal="center"/>
    </xf>
    <xf numFmtId="0" fontId="10" fillId="2" borderId="0" xfId="0" applyFont="1" applyFill="1"/>
    <xf numFmtId="0" fontId="0" fillId="2" borderId="0" xfId="0" applyNumberFormat="1" applyFont="1" applyFill="1" applyBorder="1"/>
    <xf numFmtId="0" fontId="0" fillId="2" borderId="0" xfId="0" applyNumberFormat="1" applyFont="1" applyFill="1" applyBorder="1" applyAlignment="1">
      <alignment horizontal="center"/>
    </xf>
    <xf numFmtId="0" fontId="3" fillId="2" borderId="0" xfId="0" applyNumberFormat="1" applyFont="1" applyFill="1" applyBorder="1"/>
    <xf numFmtId="0" fontId="0" fillId="2" borderId="0" xfId="0" applyNumberFormat="1" applyFill="1" applyBorder="1" applyAlignment="1">
      <alignment horizontal="center"/>
    </xf>
    <xf numFmtId="0" fontId="0" fillId="2" borderId="0" xfId="0" applyNumberFormat="1" applyFill="1" applyBorder="1" applyAlignment="1">
      <alignment wrapText="1"/>
    </xf>
    <xf numFmtId="0" fontId="1" fillId="2" borderId="0" xfId="0" applyNumberFormat="1" applyFont="1" applyFill="1" applyBorder="1"/>
    <xf numFmtId="0" fontId="6" fillId="2" borderId="0" xfId="0" applyNumberFormat="1" applyFont="1" applyFill="1" applyBorder="1"/>
    <xf numFmtId="0" fontId="6" fillId="2" borderId="0" xfId="0" applyNumberFormat="1" applyFont="1" applyFill="1" applyBorder="1" applyAlignment="1">
      <alignment horizontal="center"/>
    </xf>
    <xf numFmtId="0" fontId="3" fillId="2" borderId="0" xfId="0" applyFont="1" applyFill="1" applyBorder="1" applyAlignment="1">
      <alignment horizontal="center"/>
    </xf>
    <xf numFmtId="0" fontId="10" fillId="2" borderId="0" xfId="0" applyFont="1" applyFill="1" applyAlignment="1">
      <alignment horizontal="center"/>
    </xf>
    <xf numFmtId="0" fontId="3" fillId="2" borderId="0" xfId="0" applyNumberFormat="1" applyFont="1" applyFill="1" applyBorder="1" applyAlignment="1">
      <alignment horizontal="left"/>
    </xf>
    <xf numFmtId="0" fontId="3" fillId="2" borderId="1" xfId="0" applyFont="1" applyFill="1" applyBorder="1" applyAlignment="1">
      <alignment horizontal="center"/>
    </xf>
    <xf numFmtId="0" fontId="0" fillId="55" borderId="3" xfId="0" applyFill="1" applyBorder="1" applyAlignment="1">
      <alignment vertical="top"/>
    </xf>
  </cellXfs>
  <cellStyles count="105">
    <cellStyle name="20% - Accent1" xfId="18" builtinId="30" customBuiltin="1"/>
    <cellStyle name="20% - Accent1 2" xfId="58" xr:uid="{00000000-0005-0000-0000-000001000000}"/>
    <cellStyle name="20% - Accent2" xfId="21" builtinId="34" customBuiltin="1"/>
    <cellStyle name="20% - Accent2 2" xfId="59" xr:uid="{00000000-0005-0000-0000-000003000000}"/>
    <cellStyle name="20% - Accent3" xfId="24" builtinId="38" customBuiltin="1"/>
    <cellStyle name="20% - Accent3 2" xfId="60" xr:uid="{00000000-0005-0000-0000-000005000000}"/>
    <cellStyle name="20% - Accent4" xfId="27" builtinId="42" customBuiltin="1"/>
    <cellStyle name="20% - Accent4 2" xfId="61" xr:uid="{00000000-0005-0000-0000-000007000000}"/>
    <cellStyle name="20% - Accent5" xfId="30" builtinId="46" customBuiltin="1"/>
    <cellStyle name="20% - Accent5 2" xfId="62" xr:uid="{00000000-0005-0000-0000-000009000000}"/>
    <cellStyle name="20% - Accent6" xfId="33" builtinId="50" customBuiltin="1"/>
    <cellStyle name="20% - Accent6 2" xfId="63" xr:uid="{00000000-0005-0000-0000-00000B000000}"/>
    <cellStyle name="40% - Accent1" xfId="19" builtinId="31" customBuiltin="1"/>
    <cellStyle name="40% - Accent1 2" xfId="64" xr:uid="{00000000-0005-0000-0000-00000D000000}"/>
    <cellStyle name="40% - Accent2" xfId="22" builtinId="35" customBuiltin="1"/>
    <cellStyle name="40% - Accent2 2" xfId="65" xr:uid="{00000000-0005-0000-0000-00000F000000}"/>
    <cellStyle name="40% - Accent3" xfId="25" builtinId="39" customBuiltin="1"/>
    <cellStyle name="40% - Accent3 2" xfId="66" xr:uid="{00000000-0005-0000-0000-000011000000}"/>
    <cellStyle name="40% - Accent4" xfId="28" builtinId="43" customBuiltin="1"/>
    <cellStyle name="40% - Accent4 2" xfId="67" xr:uid="{00000000-0005-0000-0000-000013000000}"/>
    <cellStyle name="40% - Accent5" xfId="31" builtinId="47" customBuiltin="1"/>
    <cellStyle name="40% - Accent5 2" xfId="68" xr:uid="{00000000-0005-0000-0000-000015000000}"/>
    <cellStyle name="40% - Accent6" xfId="34" builtinId="51" customBuiltin="1"/>
    <cellStyle name="40% - Accent6 2" xfId="69" xr:uid="{00000000-0005-0000-0000-000017000000}"/>
    <cellStyle name="60% - Accent1 2" xfId="50" xr:uid="{00000000-0005-0000-0000-000019000000}"/>
    <cellStyle name="60% - Accent1 2 2" xfId="70" xr:uid="{00000000-0005-0000-0000-00001A000000}"/>
    <cellStyle name="60% - Accent1 3" xfId="43" xr:uid="{00000000-0005-0000-0000-00001B000000}"/>
    <cellStyle name="60% - Accent1 4" xfId="36" xr:uid="{00000000-0005-0000-0000-00003D000000}"/>
    <cellStyle name="60% - Accent2 2" xfId="51" xr:uid="{00000000-0005-0000-0000-00001D000000}"/>
    <cellStyle name="60% - Accent2 2 2" xfId="71" xr:uid="{00000000-0005-0000-0000-00001E000000}"/>
    <cellStyle name="60% - Accent2 3" xfId="44" xr:uid="{00000000-0005-0000-0000-00001F000000}"/>
    <cellStyle name="60% - Accent2 4" xfId="37" xr:uid="{00000000-0005-0000-0000-000041000000}"/>
    <cellStyle name="60% - Accent3 2" xfId="52" xr:uid="{00000000-0005-0000-0000-000021000000}"/>
    <cellStyle name="60% - Accent3 2 2" xfId="72" xr:uid="{00000000-0005-0000-0000-000022000000}"/>
    <cellStyle name="60% - Accent3 3" xfId="45" xr:uid="{00000000-0005-0000-0000-000023000000}"/>
    <cellStyle name="60% - Accent3 4" xfId="38" xr:uid="{00000000-0005-0000-0000-000045000000}"/>
    <cellStyle name="60% - Accent4 2" xfId="53" xr:uid="{00000000-0005-0000-0000-000025000000}"/>
    <cellStyle name="60% - Accent4 2 2" xfId="73" xr:uid="{00000000-0005-0000-0000-000026000000}"/>
    <cellStyle name="60% - Accent4 3" xfId="46" xr:uid="{00000000-0005-0000-0000-000027000000}"/>
    <cellStyle name="60% - Accent4 4" xfId="39" xr:uid="{00000000-0005-0000-0000-000049000000}"/>
    <cellStyle name="60% - Accent5 2" xfId="54" xr:uid="{00000000-0005-0000-0000-000029000000}"/>
    <cellStyle name="60% - Accent5 2 2" xfId="74" xr:uid="{00000000-0005-0000-0000-00002A000000}"/>
    <cellStyle name="60% - Accent5 3" xfId="47" xr:uid="{00000000-0005-0000-0000-00002B000000}"/>
    <cellStyle name="60% - Accent5 4" xfId="40" xr:uid="{00000000-0005-0000-0000-00004D000000}"/>
    <cellStyle name="60% - Accent6 2" xfId="55" xr:uid="{00000000-0005-0000-0000-00002D000000}"/>
    <cellStyle name="60% - Accent6 2 2" xfId="75" xr:uid="{00000000-0005-0000-0000-00002E000000}"/>
    <cellStyle name="60% - Accent6 3" xfId="48" xr:uid="{00000000-0005-0000-0000-00002F000000}"/>
    <cellStyle name="60% - Accent6 4" xfId="41" xr:uid="{00000000-0005-0000-0000-000051000000}"/>
    <cellStyle name="Accent1" xfId="17" builtinId="29" customBuiltin="1"/>
    <cellStyle name="Accent1 2" xfId="76" xr:uid="{00000000-0005-0000-0000-000031000000}"/>
    <cellStyle name="Accent2" xfId="20" builtinId="33" customBuiltin="1"/>
    <cellStyle name="Accent2 2" xfId="77" xr:uid="{00000000-0005-0000-0000-000033000000}"/>
    <cellStyle name="Accent3" xfId="23" builtinId="37" customBuiltin="1"/>
    <cellStyle name="Accent3 2" xfId="78" xr:uid="{00000000-0005-0000-0000-000035000000}"/>
    <cellStyle name="Accent4" xfId="26" builtinId="41" customBuiltin="1"/>
    <cellStyle name="Accent4 2" xfId="79" xr:uid="{00000000-0005-0000-0000-000037000000}"/>
    <cellStyle name="Accent5" xfId="29" builtinId="45" customBuiltin="1"/>
    <cellStyle name="Accent5 2" xfId="80" xr:uid="{00000000-0005-0000-0000-000039000000}"/>
    <cellStyle name="Accent6" xfId="32" builtinId="49" customBuiltin="1"/>
    <cellStyle name="Accent6 2" xfId="81" xr:uid="{00000000-0005-0000-0000-00003B000000}"/>
    <cellStyle name="Bad" xfId="7" builtinId="27" customBuiltin="1"/>
    <cellStyle name="Bad 2" xfId="82" xr:uid="{00000000-0005-0000-0000-00003D000000}"/>
    <cellStyle name="Calculation" xfId="10" builtinId="22" customBuiltin="1"/>
    <cellStyle name="Calculation 2" xfId="83" xr:uid="{00000000-0005-0000-0000-00003F000000}"/>
    <cellStyle name="Check Cell" xfId="12" builtinId="23" customBuiltin="1"/>
    <cellStyle name="Check Cell 2" xfId="84" xr:uid="{00000000-0005-0000-0000-000041000000}"/>
    <cellStyle name="Explanatory Text" xfId="15" builtinId="53" customBuiltin="1"/>
    <cellStyle name="Explanatory Text 2" xfId="85" xr:uid="{00000000-0005-0000-0000-000044000000}"/>
    <cellStyle name="Good" xfId="6" builtinId="26" customBuiltin="1"/>
    <cellStyle name="Good 2" xfId="86" xr:uid="{00000000-0005-0000-0000-000046000000}"/>
    <cellStyle name="Heading 1" xfId="2" builtinId="16" customBuiltin="1"/>
    <cellStyle name="Heading 1 2" xfId="87" xr:uid="{00000000-0005-0000-0000-000048000000}"/>
    <cellStyle name="Heading 2" xfId="3" builtinId="17" customBuiltin="1"/>
    <cellStyle name="Heading 2 2" xfId="88" xr:uid="{00000000-0005-0000-0000-00004A000000}"/>
    <cellStyle name="Heading 3" xfId="4" builtinId="18" customBuiltin="1"/>
    <cellStyle name="Heading 3 2" xfId="89" xr:uid="{00000000-0005-0000-0000-00004C000000}"/>
    <cellStyle name="Heading 4" xfId="5" builtinId="19" customBuiltin="1"/>
    <cellStyle name="Heading 4 2" xfId="90" xr:uid="{00000000-0005-0000-0000-00004E000000}"/>
    <cellStyle name="Input" xfId="8" builtinId="20" customBuiltin="1"/>
    <cellStyle name="Input 2" xfId="91" xr:uid="{00000000-0005-0000-0000-000051000000}"/>
    <cellStyle name="Linked Cell" xfId="11" builtinId="24" customBuiltin="1"/>
    <cellStyle name="Linked Cell 2" xfId="92" xr:uid="{00000000-0005-0000-0000-000053000000}"/>
    <cellStyle name="Neutral 2" xfId="49" xr:uid="{00000000-0005-0000-0000-000055000000}"/>
    <cellStyle name="Neutral 2 2" xfId="93" xr:uid="{00000000-0005-0000-0000-000056000000}"/>
    <cellStyle name="Neutral 3" xfId="42" xr:uid="{00000000-0005-0000-0000-000057000000}"/>
    <cellStyle name="Neutral 4" xfId="35" xr:uid="{00000000-0005-0000-0000-000066000000}"/>
    <cellStyle name="Normal" xfId="0" builtinId="0"/>
    <cellStyle name="Normal 2" xfId="56" xr:uid="{00000000-0005-0000-0000-000059000000}"/>
    <cellStyle name="Normal 2 2" xfId="95" xr:uid="{00000000-0005-0000-0000-00005A000000}"/>
    <cellStyle name="Normal 2 3" xfId="96" xr:uid="{00000000-0005-0000-0000-00005B000000}"/>
    <cellStyle name="Normal 2 4" xfId="97" xr:uid="{00000000-0005-0000-0000-00005C000000}"/>
    <cellStyle name="Normal 2 5" xfId="94" xr:uid="{00000000-0005-0000-0000-00005D000000}"/>
    <cellStyle name="Normal 3" xfId="57" xr:uid="{00000000-0005-0000-0000-00005E000000}"/>
    <cellStyle name="Normal 3 2" xfId="98" xr:uid="{00000000-0005-0000-0000-00005F000000}"/>
    <cellStyle name="Normal 4" xfId="99" xr:uid="{00000000-0005-0000-0000-000060000000}"/>
    <cellStyle name="Note" xfId="14" builtinId="10" customBuiltin="1"/>
    <cellStyle name="Note 2" xfId="100" xr:uid="{00000000-0005-0000-0000-000062000000}"/>
    <cellStyle name="Output" xfId="9" builtinId="21" customBuiltin="1"/>
    <cellStyle name="Output 2" xfId="101" xr:uid="{00000000-0005-0000-0000-000064000000}"/>
    <cellStyle name="Title" xfId="1" builtinId="15" customBuiltin="1"/>
    <cellStyle name="Title 2" xfId="102" xr:uid="{00000000-0005-0000-0000-000067000000}"/>
    <cellStyle name="Total" xfId="16" builtinId="25" customBuiltin="1"/>
    <cellStyle name="Total 2" xfId="103" xr:uid="{00000000-0005-0000-0000-000069000000}"/>
    <cellStyle name="Warning Text" xfId="13" builtinId="11" customBuiltin="1"/>
    <cellStyle name="Warning Text 2" xfId="104" xr:uid="{00000000-0005-0000-0000-00006B000000}"/>
  </cellStyles>
  <dxfs count="23">
    <dxf>
      <numFmt numFmtId="165" formatCode="0.0"/>
    </dxf>
    <dxf>
      <alignment textRotation="90"/>
    </dxf>
    <dxf>
      <alignment textRotation="90"/>
    </dxf>
    <dxf>
      <alignment textRotation="0"/>
    </dxf>
    <dxf>
      <alignment textRotation="90"/>
    </dxf>
    <dxf>
      <alignment textRotation="90"/>
    </dxf>
    <dxf>
      <numFmt numFmtId="165" formatCode="0.0"/>
    </dxf>
    <dxf>
      <alignment horizontal="center"/>
    </dxf>
    <dxf>
      <alignment horizontal="center"/>
    </dxf>
    <dxf>
      <alignment horizontal="center"/>
    </dxf>
    <dxf>
      <alignment horizontal="center"/>
    </dxf>
    <dxf>
      <numFmt numFmtId="165" formatCode="0.0"/>
    </dxf>
    <dxf>
      <alignment textRotation="90"/>
    </dxf>
    <dxf>
      <alignment textRotation="90"/>
    </dxf>
    <dxf>
      <alignment textRotation="90"/>
    </dxf>
    <dxf>
      <numFmt numFmtId="165" formatCode="0.0"/>
    </dxf>
    <dxf>
      <alignment textRotation="90"/>
    </dxf>
    <dxf>
      <alignment textRotation="90"/>
    </dxf>
    <dxf>
      <numFmt numFmtId="165" formatCode="0.0"/>
    </dxf>
    <dxf>
      <alignment textRotation="90"/>
    </dxf>
    <dxf>
      <alignment textRotation="90"/>
    </dxf>
    <dxf>
      <numFmt numFmtId="165" formatCode="0.0"/>
    </dxf>
    <dxf>
      <numFmt numFmtId="165" formatCode="0.0"/>
    </dxf>
  </dxfs>
  <tableStyles count="0" defaultTableStyle="TableStyleMedium2" defaultPivotStyle="PivotStyleLight16"/>
  <colors>
    <mruColors>
      <color rgb="FFCCCCFF"/>
      <color rgb="FFFFFF99"/>
      <color rgb="FFCCFFCC"/>
      <color rgb="FFFFCCCC"/>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Quantities_MEP!PivotTable1</c:name>
    <c:fmtId val="25"/>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
        <c:idx val="153"/>
        <c:spPr>
          <a:solidFill>
            <a:schemeClr val="accent1"/>
          </a:solidFill>
          <a:ln>
            <a:noFill/>
          </a:ln>
          <a:effectLst/>
        </c:spPr>
        <c:marker>
          <c:symbol val="none"/>
        </c:marker>
      </c:pivotFmt>
      <c:pivotFmt>
        <c:idx val="154"/>
        <c:spPr>
          <a:solidFill>
            <a:schemeClr val="accent1"/>
          </a:solidFill>
          <a:ln>
            <a:noFill/>
          </a:ln>
          <a:effectLst/>
        </c:spPr>
        <c:marker>
          <c:symbol val="none"/>
        </c:marker>
      </c:pivotFmt>
      <c:pivotFmt>
        <c:idx val="155"/>
        <c:spPr>
          <a:solidFill>
            <a:schemeClr val="accent1"/>
          </a:solidFill>
          <a:ln>
            <a:noFill/>
          </a:ln>
          <a:effectLst/>
        </c:spPr>
        <c:marker>
          <c:symbol val="none"/>
        </c:marker>
      </c:pivotFmt>
      <c:pivotFmt>
        <c:idx val="156"/>
        <c:spPr>
          <a:solidFill>
            <a:schemeClr val="accent1"/>
          </a:solidFill>
          <a:ln>
            <a:noFill/>
          </a:ln>
          <a:effectLst/>
        </c:spPr>
        <c:marker>
          <c:symbol val="none"/>
        </c:marker>
      </c:pivotFmt>
      <c:pivotFmt>
        <c:idx val="157"/>
        <c:spPr>
          <a:solidFill>
            <a:schemeClr val="accent1"/>
          </a:solidFill>
          <a:ln>
            <a:noFill/>
          </a:ln>
          <a:effectLst/>
        </c:spPr>
        <c:marker>
          <c:symbol val="none"/>
        </c:marker>
      </c:pivotFmt>
      <c:pivotFmt>
        <c:idx val="158"/>
        <c:spPr>
          <a:solidFill>
            <a:schemeClr val="accent1"/>
          </a:solidFill>
          <a:ln>
            <a:noFill/>
          </a:ln>
          <a:effectLst/>
        </c:spPr>
        <c:marker>
          <c:symbol val="none"/>
        </c:marker>
      </c:pivotFmt>
      <c:pivotFmt>
        <c:idx val="159"/>
        <c:spPr>
          <a:solidFill>
            <a:schemeClr val="accent1"/>
          </a:solidFill>
          <a:ln>
            <a:noFill/>
          </a:ln>
          <a:effectLst/>
        </c:spPr>
        <c:marker>
          <c:symbol val="none"/>
        </c:marker>
      </c:pivotFmt>
      <c:pivotFmt>
        <c:idx val="160"/>
        <c:spPr>
          <a:solidFill>
            <a:schemeClr val="accent1"/>
          </a:solidFill>
          <a:ln>
            <a:noFill/>
          </a:ln>
          <a:effectLst/>
        </c:spPr>
        <c:marker>
          <c:symbol val="none"/>
        </c:marker>
      </c:pivotFmt>
      <c:pivotFmt>
        <c:idx val="161"/>
        <c:spPr>
          <a:solidFill>
            <a:schemeClr val="accent1"/>
          </a:solidFill>
          <a:ln>
            <a:noFill/>
          </a:ln>
          <a:effectLst/>
        </c:spPr>
        <c:marker>
          <c:symbol val="none"/>
        </c:marker>
      </c:pivotFmt>
      <c:pivotFmt>
        <c:idx val="162"/>
        <c:spPr>
          <a:solidFill>
            <a:schemeClr val="accent1"/>
          </a:solidFill>
          <a:ln>
            <a:noFill/>
          </a:ln>
          <a:effectLst/>
        </c:spPr>
        <c:marker>
          <c:symbol val="none"/>
        </c:marker>
      </c:pivotFmt>
      <c:pivotFmt>
        <c:idx val="163"/>
        <c:spPr>
          <a:solidFill>
            <a:schemeClr val="accent1"/>
          </a:solidFill>
          <a:ln>
            <a:noFill/>
          </a:ln>
          <a:effectLst/>
        </c:spPr>
        <c:marker>
          <c:symbol val="none"/>
        </c:marker>
      </c:pivotFmt>
      <c:pivotFmt>
        <c:idx val="164"/>
        <c:spPr>
          <a:solidFill>
            <a:schemeClr val="accent1"/>
          </a:solidFill>
          <a:ln>
            <a:noFill/>
          </a:ln>
          <a:effectLst/>
        </c:spPr>
        <c:marker>
          <c:symbol val="none"/>
        </c:marker>
      </c:pivotFmt>
      <c:pivotFmt>
        <c:idx val="165"/>
        <c:spPr>
          <a:solidFill>
            <a:schemeClr val="accent1"/>
          </a:solidFill>
          <a:ln>
            <a:noFill/>
          </a:ln>
          <a:effectLst/>
        </c:spPr>
        <c:marker>
          <c:symbol val="none"/>
        </c:marker>
      </c:pivotFmt>
      <c:pivotFmt>
        <c:idx val="166"/>
        <c:spPr>
          <a:solidFill>
            <a:schemeClr val="accent1"/>
          </a:solidFill>
          <a:ln>
            <a:noFill/>
          </a:ln>
          <a:effectLst/>
        </c:spPr>
        <c:marker>
          <c:symbol val="none"/>
        </c:marker>
      </c:pivotFmt>
      <c:pivotFmt>
        <c:idx val="167"/>
        <c:spPr>
          <a:solidFill>
            <a:schemeClr val="accent1"/>
          </a:solidFill>
          <a:ln>
            <a:noFill/>
          </a:ln>
          <a:effectLst/>
        </c:spPr>
        <c:marker>
          <c:symbol val="none"/>
        </c:marker>
      </c:pivotFmt>
      <c:pivotFmt>
        <c:idx val="168"/>
        <c:spPr>
          <a:solidFill>
            <a:schemeClr val="accent1"/>
          </a:solidFill>
          <a:ln>
            <a:noFill/>
          </a:ln>
          <a:effectLst/>
        </c:spPr>
        <c:marker>
          <c:symbol val="none"/>
        </c:marker>
      </c:pivotFmt>
      <c:pivotFmt>
        <c:idx val="169"/>
        <c:spPr>
          <a:solidFill>
            <a:schemeClr val="accent1"/>
          </a:solidFill>
          <a:ln>
            <a:noFill/>
          </a:ln>
          <a:effectLst/>
        </c:spPr>
        <c:marker>
          <c:symbol val="none"/>
        </c:marker>
      </c:pivotFmt>
      <c:pivotFmt>
        <c:idx val="170"/>
        <c:spPr>
          <a:solidFill>
            <a:schemeClr val="accent1"/>
          </a:solidFill>
          <a:ln>
            <a:noFill/>
          </a:ln>
          <a:effectLst/>
        </c:spPr>
        <c:marker>
          <c:symbol val="none"/>
        </c:marker>
      </c:pivotFmt>
      <c:pivotFmt>
        <c:idx val="171"/>
        <c:spPr>
          <a:solidFill>
            <a:schemeClr val="accent1"/>
          </a:solidFill>
          <a:ln>
            <a:noFill/>
          </a:ln>
          <a:effectLst/>
        </c:spPr>
        <c:marker>
          <c:symbol val="none"/>
        </c:marker>
      </c:pivotFmt>
      <c:pivotFmt>
        <c:idx val="172"/>
        <c:spPr>
          <a:solidFill>
            <a:schemeClr val="accent1"/>
          </a:solidFill>
          <a:ln>
            <a:noFill/>
          </a:ln>
          <a:effectLst/>
        </c:spPr>
        <c:marker>
          <c:symbol val="none"/>
        </c:marker>
      </c:pivotFmt>
      <c:pivotFmt>
        <c:idx val="173"/>
        <c:spPr>
          <a:solidFill>
            <a:schemeClr val="accent1"/>
          </a:solidFill>
          <a:ln>
            <a:noFill/>
          </a:ln>
          <a:effectLst/>
        </c:spPr>
        <c:marker>
          <c:symbol val="none"/>
        </c:marker>
      </c:pivotFmt>
      <c:pivotFmt>
        <c:idx val="174"/>
        <c:spPr>
          <a:solidFill>
            <a:schemeClr val="accent1"/>
          </a:solidFill>
          <a:ln>
            <a:noFill/>
          </a:ln>
          <a:effectLst/>
        </c:spPr>
        <c:marker>
          <c:symbol val="none"/>
        </c:marker>
      </c:pivotFmt>
      <c:pivotFmt>
        <c:idx val="175"/>
        <c:spPr>
          <a:solidFill>
            <a:schemeClr val="accent1"/>
          </a:solidFill>
          <a:ln>
            <a:noFill/>
          </a:ln>
          <a:effectLst/>
        </c:spPr>
        <c:marker>
          <c:symbol val="none"/>
        </c:marker>
      </c:pivotFmt>
      <c:pivotFmt>
        <c:idx val="176"/>
        <c:spPr>
          <a:solidFill>
            <a:schemeClr val="accent1"/>
          </a:solidFill>
          <a:ln>
            <a:noFill/>
          </a:ln>
          <a:effectLst/>
        </c:spPr>
        <c:marker>
          <c:symbol val="none"/>
        </c:marker>
      </c:pivotFmt>
      <c:pivotFmt>
        <c:idx val="177"/>
        <c:spPr>
          <a:solidFill>
            <a:schemeClr val="accent1"/>
          </a:solidFill>
          <a:ln>
            <a:noFill/>
          </a:ln>
          <a:effectLst/>
        </c:spPr>
        <c:marker>
          <c:symbol val="none"/>
        </c:marker>
      </c:pivotFmt>
      <c:pivotFmt>
        <c:idx val="178"/>
        <c:spPr>
          <a:solidFill>
            <a:schemeClr val="accent1"/>
          </a:solidFill>
          <a:ln>
            <a:noFill/>
          </a:ln>
          <a:effectLst/>
        </c:spPr>
        <c:marker>
          <c:symbol val="none"/>
        </c:marker>
      </c:pivotFmt>
      <c:pivotFmt>
        <c:idx val="179"/>
        <c:spPr>
          <a:solidFill>
            <a:schemeClr val="accent1"/>
          </a:solidFill>
          <a:ln>
            <a:noFill/>
          </a:ln>
          <a:effectLst/>
        </c:spPr>
        <c:marker>
          <c:symbol val="none"/>
        </c:marker>
      </c:pivotFmt>
      <c:pivotFmt>
        <c:idx val="180"/>
        <c:spPr>
          <a:solidFill>
            <a:schemeClr val="accent1"/>
          </a:solidFill>
          <a:ln>
            <a:noFill/>
          </a:ln>
          <a:effectLst/>
        </c:spPr>
        <c:marker>
          <c:symbol val="none"/>
        </c:marker>
      </c:pivotFmt>
      <c:pivotFmt>
        <c:idx val="181"/>
        <c:spPr>
          <a:solidFill>
            <a:schemeClr val="accent1"/>
          </a:solidFill>
          <a:ln>
            <a:noFill/>
          </a:ln>
          <a:effectLst/>
        </c:spPr>
        <c:marker>
          <c:symbol val="none"/>
        </c:marker>
      </c:pivotFmt>
      <c:pivotFmt>
        <c:idx val="182"/>
        <c:spPr>
          <a:solidFill>
            <a:schemeClr val="accent1"/>
          </a:solidFill>
          <a:ln>
            <a:noFill/>
          </a:ln>
          <a:effectLst/>
        </c:spPr>
        <c:marker>
          <c:symbol val="none"/>
        </c:marker>
      </c:pivotFmt>
      <c:pivotFmt>
        <c:idx val="183"/>
        <c:spPr>
          <a:solidFill>
            <a:schemeClr val="accent1"/>
          </a:solidFill>
          <a:ln>
            <a:noFill/>
          </a:ln>
          <a:effectLst/>
        </c:spPr>
        <c:marker>
          <c:symbol val="none"/>
        </c:marker>
      </c:pivotFmt>
      <c:pivotFmt>
        <c:idx val="184"/>
        <c:spPr>
          <a:solidFill>
            <a:schemeClr val="accent1"/>
          </a:solidFill>
          <a:ln>
            <a:noFill/>
          </a:ln>
          <a:effectLst/>
        </c:spPr>
        <c:marker>
          <c:symbol val="none"/>
        </c:marker>
      </c:pivotFmt>
      <c:pivotFmt>
        <c:idx val="185"/>
        <c:spPr>
          <a:solidFill>
            <a:schemeClr val="accent1"/>
          </a:solidFill>
          <a:ln>
            <a:noFill/>
          </a:ln>
          <a:effectLst/>
        </c:spPr>
        <c:marker>
          <c:symbol val="none"/>
        </c:marker>
      </c:pivotFmt>
      <c:pivotFmt>
        <c:idx val="186"/>
        <c:spPr>
          <a:solidFill>
            <a:schemeClr val="accent1"/>
          </a:solidFill>
          <a:ln>
            <a:noFill/>
          </a:ln>
          <a:effectLst/>
        </c:spPr>
        <c:marker>
          <c:symbol val="none"/>
        </c:marker>
      </c:pivotFmt>
      <c:pivotFmt>
        <c:idx val="187"/>
        <c:spPr>
          <a:solidFill>
            <a:schemeClr val="accent1"/>
          </a:solidFill>
          <a:ln>
            <a:noFill/>
          </a:ln>
          <a:effectLst/>
        </c:spPr>
        <c:marker>
          <c:symbol val="none"/>
        </c:marker>
      </c:pivotFmt>
      <c:pivotFmt>
        <c:idx val="188"/>
        <c:spPr>
          <a:solidFill>
            <a:schemeClr val="accent1"/>
          </a:solidFill>
          <a:ln>
            <a:noFill/>
          </a:ln>
          <a:effectLst/>
        </c:spPr>
        <c:marker>
          <c:symbol val="none"/>
        </c:marker>
      </c:pivotFmt>
      <c:pivotFmt>
        <c:idx val="189"/>
        <c:spPr>
          <a:solidFill>
            <a:schemeClr val="accent1"/>
          </a:solidFill>
          <a:ln>
            <a:noFill/>
          </a:ln>
          <a:effectLst/>
        </c:spPr>
        <c:marker>
          <c:symbol val="none"/>
        </c:marker>
      </c:pivotFmt>
      <c:pivotFmt>
        <c:idx val="190"/>
        <c:spPr>
          <a:solidFill>
            <a:schemeClr val="accent1"/>
          </a:solidFill>
          <a:ln>
            <a:noFill/>
          </a:ln>
          <a:effectLst/>
        </c:spPr>
        <c:marker>
          <c:symbol val="none"/>
        </c:marker>
      </c:pivotFmt>
      <c:pivotFmt>
        <c:idx val="191"/>
        <c:spPr>
          <a:solidFill>
            <a:schemeClr val="accent1"/>
          </a:solidFill>
          <a:ln>
            <a:noFill/>
          </a:ln>
          <a:effectLst/>
        </c:spPr>
        <c:marker>
          <c:symbol val="none"/>
        </c:marker>
      </c:pivotFmt>
      <c:pivotFmt>
        <c:idx val="192"/>
        <c:spPr>
          <a:solidFill>
            <a:schemeClr val="accent1"/>
          </a:solidFill>
          <a:ln>
            <a:noFill/>
          </a:ln>
          <a:effectLst/>
        </c:spPr>
        <c:marker>
          <c:symbol val="none"/>
        </c:marker>
      </c:pivotFmt>
      <c:pivotFmt>
        <c:idx val="193"/>
        <c:spPr>
          <a:solidFill>
            <a:schemeClr val="accent1"/>
          </a:solidFill>
          <a:ln>
            <a:noFill/>
          </a:ln>
          <a:effectLst/>
        </c:spPr>
        <c:marker>
          <c:symbol val="none"/>
        </c:marker>
      </c:pivotFmt>
      <c:pivotFmt>
        <c:idx val="194"/>
        <c:spPr>
          <a:solidFill>
            <a:schemeClr val="accent1"/>
          </a:solidFill>
          <a:ln>
            <a:noFill/>
          </a:ln>
          <a:effectLst/>
        </c:spPr>
        <c:marker>
          <c:symbol val="none"/>
        </c:marker>
      </c:pivotFmt>
      <c:pivotFmt>
        <c:idx val="195"/>
        <c:spPr>
          <a:solidFill>
            <a:schemeClr val="accent1"/>
          </a:solidFill>
          <a:ln>
            <a:noFill/>
          </a:ln>
          <a:effectLst/>
        </c:spPr>
        <c:marker>
          <c:symbol val="none"/>
        </c:marker>
      </c:pivotFmt>
      <c:pivotFmt>
        <c:idx val="196"/>
        <c:spPr>
          <a:solidFill>
            <a:schemeClr val="accent1"/>
          </a:solidFill>
          <a:ln>
            <a:noFill/>
          </a:ln>
          <a:effectLst/>
        </c:spPr>
        <c:marker>
          <c:symbol val="none"/>
        </c:marker>
      </c:pivotFmt>
      <c:pivotFmt>
        <c:idx val="197"/>
        <c:spPr>
          <a:solidFill>
            <a:schemeClr val="accent1"/>
          </a:solidFill>
          <a:ln>
            <a:noFill/>
          </a:ln>
          <a:effectLst/>
        </c:spPr>
        <c:marker>
          <c:symbol val="none"/>
        </c:marker>
      </c:pivotFmt>
      <c:pivotFmt>
        <c:idx val="198"/>
        <c:spPr>
          <a:solidFill>
            <a:schemeClr val="accent1"/>
          </a:solidFill>
          <a:ln>
            <a:noFill/>
          </a:ln>
          <a:effectLst/>
        </c:spPr>
        <c:marker>
          <c:symbol val="none"/>
        </c:marker>
      </c:pivotFmt>
      <c:pivotFmt>
        <c:idx val="199"/>
        <c:spPr>
          <a:solidFill>
            <a:schemeClr val="accent1"/>
          </a:solidFill>
          <a:ln>
            <a:noFill/>
          </a:ln>
          <a:effectLst/>
        </c:spPr>
        <c:marker>
          <c:symbol val="none"/>
        </c:marker>
      </c:pivotFmt>
      <c:pivotFmt>
        <c:idx val="200"/>
        <c:spPr>
          <a:solidFill>
            <a:schemeClr val="accent1"/>
          </a:solidFill>
          <a:ln>
            <a:noFill/>
          </a:ln>
          <a:effectLst/>
        </c:spPr>
        <c:marker>
          <c:symbol val="none"/>
        </c:marker>
      </c:pivotFmt>
      <c:pivotFmt>
        <c:idx val="201"/>
        <c:spPr>
          <a:solidFill>
            <a:schemeClr val="accent1"/>
          </a:solidFill>
          <a:ln>
            <a:noFill/>
          </a:ln>
          <a:effectLst/>
        </c:spPr>
        <c:marker>
          <c:symbol val="none"/>
        </c:marker>
      </c:pivotFmt>
      <c:pivotFmt>
        <c:idx val="202"/>
        <c:spPr>
          <a:solidFill>
            <a:schemeClr val="accent1"/>
          </a:solidFill>
          <a:ln>
            <a:noFill/>
          </a:ln>
          <a:effectLst/>
        </c:spPr>
        <c:marker>
          <c:symbol val="none"/>
        </c:marker>
      </c:pivotFmt>
      <c:pivotFmt>
        <c:idx val="203"/>
        <c:spPr>
          <a:solidFill>
            <a:schemeClr val="accent1"/>
          </a:solidFill>
          <a:ln>
            <a:noFill/>
          </a:ln>
          <a:effectLst/>
        </c:spPr>
        <c:marker>
          <c:symbol val="none"/>
        </c:marker>
      </c:pivotFmt>
      <c:pivotFmt>
        <c:idx val="204"/>
        <c:spPr>
          <a:solidFill>
            <a:schemeClr val="accent1"/>
          </a:solidFill>
          <a:ln>
            <a:noFill/>
          </a:ln>
          <a:effectLst/>
        </c:spPr>
        <c:marker>
          <c:symbol val="none"/>
        </c:marker>
      </c:pivotFmt>
      <c:pivotFmt>
        <c:idx val="205"/>
        <c:spPr>
          <a:solidFill>
            <a:schemeClr val="accent1"/>
          </a:solidFill>
          <a:ln>
            <a:noFill/>
          </a:ln>
          <a:effectLst/>
        </c:spPr>
        <c:marker>
          <c:symbol val="none"/>
        </c:marker>
      </c:pivotFmt>
      <c:pivotFmt>
        <c:idx val="206"/>
        <c:spPr>
          <a:solidFill>
            <a:schemeClr val="accent1"/>
          </a:solidFill>
          <a:ln>
            <a:noFill/>
          </a:ln>
          <a:effectLst/>
        </c:spPr>
        <c:marker>
          <c:symbol val="none"/>
        </c:marker>
      </c:pivotFmt>
      <c:pivotFmt>
        <c:idx val="207"/>
        <c:spPr>
          <a:solidFill>
            <a:schemeClr val="accent1"/>
          </a:solidFill>
          <a:ln>
            <a:noFill/>
          </a:ln>
          <a:effectLst/>
        </c:spPr>
        <c:marker>
          <c:symbol val="none"/>
        </c:marker>
      </c:pivotFmt>
      <c:pivotFmt>
        <c:idx val="208"/>
        <c:spPr>
          <a:solidFill>
            <a:schemeClr val="accent1"/>
          </a:solidFill>
          <a:ln>
            <a:noFill/>
          </a:ln>
          <a:effectLst/>
        </c:spPr>
        <c:marker>
          <c:symbol val="none"/>
        </c:marker>
      </c:pivotFmt>
      <c:pivotFmt>
        <c:idx val="209"/>
        <c:spPr>
          <a:solidFill>
            <a:schemeClr val="accent1"/>
          </a:solidFill>
          <a:ln>
            <a:noFill/>
          </a:ln>
          <a:effectLst/>
        </c:spPr>
        <c:marker>
          <c:symbol val="none"/>
        </c:marker>
      </c:pivotFmt>
      <c:pivotFmt>
        <c:idx val="210"/>
        <c:spPr>
          <a:solidFill>
            <a:schemeClr val="accent1"/>
          </a:solidFill>
          <a:ln>
            <a:noFill/>
          </a:ln>
          <a:effectLst/>
        </c:spPr>
        <c:marker>
          <c:symbol val="none"/>
        </c:marker>
      </c:pivotFmt>
      <c:pivotFmt>
        <c:idx val="211"/>
        <c:spPr>
          <a:solidFill>
            <a:schemeClr val="accent1"/>
          </a:solidFill>
          <a:ln>
            <a:noFill/>
          </a:ln>
          <a:effectLst/>
        </c:spPr>
        <c:marker>
          <c:symbol val="none"/>
        </c:marker>
      </c:pivotFmt>
      <c:pivotFmt>
        <c:idx val="212"/>
        <c:spPr>
          <a:solidFill>
            <a:schemeClr val="accent1"/>
          </a:solidFill>
          <a:ln>
            <a:noFill/>
          </a:ln>
          <a:effectLst/>
        </c:spPr>
        <c:marker>
          <c:symbol val="none"/>
        </c:marker>
      </c:pivotFmt>
      <c:pivotFmt>
        <c:idx val="213"/>
        <c:spPr>
          <a:solidFill>
            <a:schemeClr val="accent1"/>
          </a:solidFill>
          <a:ln>
            <a:noFill/>
          </a:ln>
          <a:effectLst/>
        </c:spPr>
        <c:marker>
          <c:symbol val="none"/>
        </c:marker>
      </c:pivotFmt>
      <c:pivotFmt>
        <c:idx val="214"/>
        <c:spPr>
          <a:solidFill>
            <a:schemeClr val="accent1"/>
          </a:solidFill>
          <a:ln>
            <a:noFill/>
          </a:ln>
          <a:effectLst/>
        </c:spPr>
        <c:marker>
          <c:symbol val="none"/>
        </c:marker>
      </c:pivotFmt>
      <c:pivotFmt>
        <c:idx val="215"/>
        <c:spPr>
          <a:solidFill>
            <a:schemeClr val="accent1"/>
          </a:solidFill>
          <a:ln>
            <a:noFill/>
          </a:ln>
          <a:effectLst/>
        </c:spPr>
        <c:marker>
          <c:symbol val="none"/>
        </c:marker>
      </c:pivotFmt>
      <c:pivotFmt>
        <c:idx val="216"/>
        <c:spPr>
          <a:solidFill>
            <a:schemeClr val="accent1"/>
          </a:solidFill>
          <a:ln>
            <a:noFill/>
          </a:ln>
          <a:effectLst/>
        </c:spPr>
        <c:marker>
          <c:symbol val="none"/>
        </c:marker>
      </c:pivotFmt>
      <c:pivotFmt>
        <c:idx val="217"/>
        <c:spPr>
          <a:solidFill>
            <a:schemeClr val="accent1"/>
          </a:solidFill>
          <a:ln>
            <a:noFill/>
          </a:ln>
          <a:effectLst/>
        </c:spPr>
        <c:marker>
          <c:symbol val="none"/>
        </c:marker>
      </c:pivotFmt>
      <c:pivotFmt>
        <c:idx val="218"/>
        <c:spPr>
          <a:solidFill>
            <a:schemeClr val="accent1"/>
          </a:solidFill>
          <a:ln>
            <a:noFill/>
          </a:ln>
          <a:effectLst/>
        </c:spPr>
        <c:marker>
          <c:symbol val="none"/>
        </c:marker>
      </c:pivotFmt>
      <c:pivotFmt>
        <c:idx val="219"/>
        <c:spPr>
          <a:solidFill>
            <a:schemeClr val="accent1"/>
          </a:solidFill>
          <a:ln>
            <a:noFill/>
          </a:ln>
          <a:effectLst/>
        </c:spPr>
        <c:marker>
          <c:symbol val="none"/>
        </c:marker>
      </c:pivotFmt>
      <c:pivotFmt>
        <c:idx val="220"/>
        <c:spPr>
          <a:solidFill>
            <a:schemeClr val="accent1"/>
          </a:solidFill>
          <a:ln>
            <a:noFill/>
          </a:ln>
          <a:effectLst/>
        </c:spPr>
        <c:marker>
          <c:symbol val="none"/>
        </c:marker>
      </c:pivotFmt>
      <c:pivotFmt>
        <c:idx val="221"/>
        <c:spPr>
          <a:solidFill>
            <a:schemeClr val="accent1"/>
          </a:solidFill>
          <a:ln>
            <a:noFill/>
          </a:ln>
          <a:effectLst/>
        </c:spPr>
        <c:marker>
          <c:symbol val="none"/>
        </c:marker>
      </c:pivotFmt>
      <c:pivotFmt>
        <c:idx val="222"/>
        <c:spPr>
          <a:solidFill>
            <a:schemeClr val="accent1"/>
          </a:solidFill>
          <a:ln>
            <a:noFill/>
          </a:ln>
          <a:effectLst/>
        </c:spPr>
        <c:marker>
          <c:symbol val="none"/>
        </c:marker>
      </c:pivotFmt>
      <c:pivotFmt>
        <c:idx val="223"/>
        <c:spPr>
          <a:solidFill>
            <a:schemeClr val="accent1"/>
          </a:solidFill>
          <a:ln>
            <a:noFill/>
          </a:ln>
          <a:effectLst/>
        </c:spPr>
        <c:marker>
          <c:symbol val="none"/>
        </c:marker>
      </c:pivotFmt>
      <c:pivotFmt>
        <c:idx val="224"/>
        <c:spPr>
          <a:solidFill>
            <a:schemeClr val="accent1"/>
          </a:solidFill>
          <a:ln>
            <a:noFill/>
          </a:ln>
          <a:effectLst/>
        </c:spPr>
        <c:marker>
          <c:symbol val="none"/>
        </c:marker>
      </c:pivotFmt>
      <c:pivotFmt>
        <c:idx val="225"/>
        <c:spPr>
          <a:solidFill>
            <a:schemeClr val="accent1"/>
          </a:solidFill>
          <a:ln>
            <a:noFill/>
          </a:ln>
          <a:effectLst/>
        </c:spPr>
        <c:marker>
          <c:symbol val="none"/>
        </c:marker>
      </c:pivotFmt>
      <c:pivotFmt>
        <c:idx val="226"/>
        <c:spPr>
          <a:solidFill>
            <a:schemeClr val="accent1"/>
          </a:solidFill>
          <a:ln>
            <a:noFill/>
          </a:ln>
          <a:effectLst/>
        </c:spPr>
        <c:marker>
          <c:symbol val="none"/>
        </c:marker>
      </c:pivotFmt>
      <c:pivotFmt>
        <c:idx val="227"/>
        <c:spPr>
          <a:solidFill>
            <a:schemeClr val="accent1"/>
          </a:solidFill>
          <a:ln>
            <a:noFill/>
          </a:ln>
          <a:effectLst/>
        </c:spPr>
        <c:marker>
          <c:symbol val="none"/>
        </c:marker>
      </c:pivotFmt>
      <c:pivotFmt>
        <c:idx val="228"/>
        <c:spPr>
          <a:solidFill>
            <a:schemeClr val="accent1"/>
          </a:solidFill>
          <a:ln>
            <a:noFill/>
          </a:ln>
          <a:effectLst/>
        </c:spPr>
        <c:marker>
          <c:symbol val="none"/>
        </c:marker>
      </c:pivotFmt>
      <c:pivotFmt>
        <c:idx val="2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'Results Quantities_MEP'!$F$3</c:f>
              <c:strCache>
                <c:ptCount val="1"/>
                <c:pt idx="0">
                  <c:v>Electrical</c:v>
                </c:pt>
              </c:strCache>
            </c:strRef>
          </c:tx>
          <c:spPr>
            <a:solidFill>
              <a:schemeClr val="accent1"/>
            </a:solidFill>
            <a:ln>
              <a:noFill/>
            </a:ln>
            <a:effectLst/>
          </c:spPr>
          <c:invertIfNegative val="0"/>
          <c:cat>
            <c:multiLvlStrRef>
              <c:f>'Results Quantities_MEP'!$F$3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Quantities_MEP'!$F$3</c:f>
              <c:numCache>
                <c:formatCode>0.0</c:formatCode>
                <c:ptCount val="16"/>
                <c:pt idx="0">
                  <c:v>3.7156508490650477</c:v>
                </c:pt>
                <c:pt idx="1">
                  <c:v>3.7156508490650477</c:v>
                </c:pt>
                <c:pt idx="2">
                  <c:v>2.5300867079986835</c:v>
                </c:pt>
                <c:pt idx="3">
                  <c:v>2.5300867079986835</c:v>
                </c:pt>
                <c:pt idx="4">
                  <c:v>5.756368419354839</c:v>
                </c:pt>
                <c:pt idx="5">
                  <c:v>5.756368419354839</c:v>
                </c:pt>
                <c:pt idx="6">
                  <c:v>1.6239632488479263</c:v>
                </c:pt>
                <c:pt idx="7">
                  <c:v>1.6239632488479263</c:v>
                </c:pt>
                <c:pt idx="8">
                  <c:v>2.4880218567130452</c:v>
                </c:pt>
                <c:pt idx="9">
                  <c:v>2.5012708889711082</c:v>
                </c:pt>
                <c:pt idx="10">
                  <c:v>2.5414753527217746</c:v>
                </c:pt>
                <c:pt idx="11">
                  <c:v>2.5703630308359742</c:v>
                </c:pt>
                <c:pt idx="12">
                  <c:v>6.1040928810506934</c:v>
                </c:pt>
                <c:pt idx="13">
                  <c:v>6.1040928810506934</c:v>
                </c:pt>
                <c:pt idx="14">
                  <c:v>5.4106215622119818</c:v>
                </c:pt>
                <c:pt idx="15">
                  <c:v>5.4106215622119818</c:v>
                </c:pt>
              </c:numCache>
            </c:numRef>
          </c:val>
          <c:extLst>
            <c:ext xmlns:c16="http://schemas.microsoft.com/office/drawing/2014/chart" uri="{C3380CC4-5D6E-409C-BE32-E72D297353CC}">
              <c16:uniqueId val="{00000000-B5CC-4C19-BE0B-585C236BC7A9}"/>
            </c:ext>
          </c:extLst>
        </c:ser>
        <c:ser>
          <c:idx val="1"/>
          <c:order val="1"/>
          <c:tx>
            <c:strRef>
              <c:f>'Results Quantities_MEP'!$F$3</c:f>
              <c:strCache>
                <c:ptCount val="1"/>
                <c:pt idx="0">
                  <c:v>Mechanical</c:v>
                </c:pt>
              </c:strCache>
            </c:strRef>
          </c:tx>
          <c:spPr>
            <a:solidFill>
              <a:schemeClr val="accent2"/>
            </a:solidFill>
            <a:ln>
              <a:noFill/>
            </a:ln>
            <a:effectLst/>
          </c:spPr>
          <c:invertIfNegative val="0"/>
          <c:cat>
            <c:multiLvlStrRef>
              <c:f>'Results Quantities_MEP'!$F$3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Quantities_MEP'!$F$3</c:f>
              <c:numCache>
                <c:formatCode>0.0</c:formatCode>
                <c:ptCount val="16"/>
                <c:pt idx="0">
                  <c:v>10.016536290322582</c:v>
                </c:pt>
                <c:pt idx="1">
                  <c:v>13.040165161290325</c:v>
                </c:pt>
                <c:pt idx="2">
                  <c:v>11.858003431085047</c:v>
                </c:pt>
                <c:pt idx="3">
                  <c:v>13.769464717741938</c:v>
                </c:pt>
                <c:pt idx="4">
                  <c:v>9.775224120234606</c:v>
                </c:pt>
                <c:pt idx="5">
                  <c:v>11.457415597507332</c:v>
                </c:pt>
                <c:pt idx="6">
                  <c:v>10.3115176686217</c:v>
                </c:pt>
                <c:pt idx="7">
                  <c:v>12.781326363636364</c:v>
                </c:pt>
                <c:pt idx="8">
                  <c:v>14.450646606699751</c:v>
                </c:pt>
                <c:pt idx="9">
                  <c:v>17.842768870967738</c:v>
                </c:pt>
                <c:pt idx="10">
                  <c:v>12.075616129032257</c:v>
                </c:pt>
                <c:pt idx="11">
                  <c:v>17.588230362903225</c:v>
                </c:pt>
                <c:pt idx="12">
                  <c:v>12.573550806451614</c:v>
                </c:pt>
                <c:pt idx="13">
                  <c:v>11.431759435483871</c:v>
                </c:pt>
                <c:pt idx="14">
                  <c:v>13.165616935483872</c:v>
                </c:pt>
                <c:pt idx="15">
                  <c:v>13.723099193548389</c:v>
                </c:pt>
              </c:numCache>
            </c:numRef>
          </c:val>
          <c:extLst>
            <c:ext xmlns:c16="http://schemas.microsoft.com/office/drawing/2014/chart" uri="{C3380CC4-5D6E-409C-BE32-E72D297353CC}">
              <c16:uniqueId val="{00000035-B5CC-4C19-BE0B-585C236BC7A9}"/>
            </c:ext>
          </c:extLst>
        </c:ser>
        <c:ser>
          <c:idx val="2"/>
          <c:order val="2"/>
          <c:tx>
            <c:strRef>
              <c:f>'Results Quantities_MEP'!$F$3</c:f>
              <c:strCache>
                <c:ptCount val="1"/>
                <c:pt idx="0">
                  <c:v>Plumbing</c:v>
                </c:pt>
              </c:strCache>
            </c:strRef>
          </c:tx>
          <c:spPr>
            <a:solidFill>
              <a:schemeClr val="accent3"/>
            </a:solidFill>
            <a:ln>
              <a:noFill/>
            </a:ln>
            <a:effectLst/>
          </c:spPr>
          <c:invertIfNegative val="0"/>
          <c:cat>
            <c:multiLvlStrRef>
              <c:f>'Results Quantities_MEP'!$F$3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Quantities_MEP'!$F$3</c:f>
              <c:numCache>
                <c:formatCode>0.0</c:formatCode>
                <c:ptCount val="16"/>
                <c:pt idx="0">
                  <c:v>2.3578974553539918</c:v>
                </c:pt>
                <c:pt idx="1">
                  <c:v>2.3578974553539918</c:v>
                </c:pt>
                <c:pt idx="2">
                  <c:v>2.4090426166443142</c:v>
                </c:pt>
                <c:pt idx="3">
                  <c:v>2.4090426166443142</c:v>
                </c:pt>
                <c:pt idx="4">
                  <c:v>2.6761150067057251</c:v>
                </c:pt>
                <c:pt idx="5">
                  <c:v>2.6761150067057251</c:v>
                </c:pt>
                <c:pt idx="6">
                  <c:v>2.6253290393167226</c:v>
                </c:pt>
                <c:pt idx="7">
                  <c:v>2.6253290393167226</c:v>
                </c:pt>
                <c:pt idx="8">
                  <c:v>2.3578974553539918</c:v>
                </c:pt>
                <c:pt idx="9">
                  <c:v>2.3578974553539918</c:v>
                </c:pt>
                <c:pt idx="10">
                  <c:v>2.4090426166443142</c:v>
                </c:pt>
                <c:pt idx="11">
                  <c:v>2.4090426166443142</c:v>
                </c:pt>
                <c:pt idx="12">
                  <c:v>2.6761150067057251</c:v>
                </c:pt>
                <c:pt idx="13">
                  <c:v>2.6761150067057251</c:v>
                </c:pt>
                <c:pt idx="14">
                  <c:v>2.6253290393167226</c:v>
                </c:pt>
                <c:pt idx="15">
                  <c:v>2.6253290393167226</c:v>
                </c:pt>
              </c:numCache>
            </c:numRef>
          </c:val>
          <c:extLst>
            <c:ext xmlns:c16="http://schemas.microsoft.com/office/drawing/2014/chart" uri="{C3380CC4-5D6E-409C-BE32-E72D297353CC}">
              <c16:uniqueId val="{00000036-B5CC-4C19-BE0B-585C236BC7A9}"/>
            </c:ext>
          </c:extLst>
        </c:ser>
        <c:dLbls>
          <c:showLegendKey val="0"/>
          <c:showVal val="0"/>
          <c:showCatName val="0"/>
          <c:showSerName val="0"/>
          <c:showPercent val="0"/>
          <c:showBubbleSize val="0"/>
        </c:dLbls>
        <c:gapWidth val="219"/>
        <c:overlap val="100"/>
        <c:axId val="470143696"/>
        <c:axId val="470144088"/>
      </c:barChart>
      <c:catAx>
        <c:axId val="47014369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44088"/>
        <c:crosses val="autoZero"/>
        <c:auto val="1"/>
        <c:lblAlgn val="ctr"/>
        <c:lblOffset val="100"/>
        <c:noMultiLvlLbl val="0"/>
      </c:catAx>
      <c:valAx>
        <c:axId val="470144088"/>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Quantities_MEP'!$F$3</c:f>
              <c:strCache>
                <c:ptCount val="1"/>
                <c:pt idx="0">
                  <c:v>Material Quantities [kg/m2]</c:v>
                </c:pt>
              </c:strCache>
            </c:strRef>
          </c:tx>
          <c:layout>
            <c:manualLayout>
              <c:xMode val="edge"/>
              <c:yMode val="edge"/>
              <c:x val="1.0438357204319522E-2"/>
              <c:y val="0.479471698331012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43696"/>
        <c:crosses val="autoZero"/>
        <c:crossBetween val="between"/>
      </c:valAx>
      <c:spPr>
        <a:noFill/>
        <a:ln>
          <a:solidFill>
            <a:schemeClr val="bg1">
              <a:lumMod val="75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Quantities_HVAC!PivotTable1</c:name>
    <c:fmtId val="1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'Results Quantities_HVAC'!$F$3</c:f>
              <c:strCache>
                <c:ptCount val="1"/>
                <c:pt idx="0">
                  <c:v>Air Cooled Chiller or Water Cooled Chiller + Cooling tower</c:v>
                </c:pt>
              </c:strCache>
            </c:strRef>
          </c:tx>
          <c:spPr>
            <a:solidFill>
              <a:schemeClr val="accent1"/>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8">
                  <c:v>2.3244820099255583</c:v>
                </c:pt>
              </c:numCache>
            </c:numRef>
          </c:val>
          <c:extLst>
            <c:ext xmlns:c16="http://schemas.microsoft.com/office/drawing/2014/chart" uri="{C3380CC4-5D6E-409C-BE32-E72D297353CC}">
              <c16:uniqueId val="{00000000-6FC7-456D-9EB8-244B8D4A8964}"/>
            </c:ext>
          </c:extLst>
        </c:ser>
        <c:ser>
          <c:idx val="1"/>
          <c:order val="1"/>
          <c:tx>
            <c:strRef>
              <c:f>'Results Quantities_HVAC'!$F$3</c:f>
              <c:strCache>
                <c:ptCount val="1"/>
                <c:pt idx="0">
                  <c:v>Boiler</c:v>
                </c:pt>
              </c:strCache>
            </c:strRef>
          </c:tx>
          <c:spPr>
            <a:solidFill>
              <a:schemeClr val="accent2"/>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0.4091612903225807</c:v>
                </c:pt>
                <c:pt idx="3">
                  <c:v>0.42164314516129037</c:v>
                </c:pt>
                <c:pt idx="8">
                  <c:v>0.4091612903225807</c:v>
                </c:pt>
                <c:pt idx="9">
                  <c:v>0.35070967741935488</c:v>
                </c:pt>
                <c:pt idx="11">
                  <c:v>0.65544959677419357</c:v>
                </c:pt>
              </c:numCache>
            </c:numRef>
          </c:val>
          <c:extLst>
            <c:ext xmlns:c16="http://schemas.microsoft.com/office/drawing/2014/chart" uri="{C3380CC4-5D6E-409C-BE32-E72D297353CC}">
              <c16:uniqueId val="{00000001-6FC7-456D-9EB8-244B8D4A8964}"/>
            </c:ext>
          </c:extLst>
        </c:ser>
        <c:ser>
          <c:idx val="2"/>
          <c:order val="2"/>
          <c:tx>
            <c:strRef>
              <c:f>'Results Quantities_HVAC'!$F$3</c:f>
              <c:strCache>
                <c:ptCount val="1"/>
                <c:pt idx="0">
                  <c:v>Cooling tower</c:v>
                </c:pt>
              </c:strCache>
            </c:strRef>
          </c:tx>
          <c:spPr>
            <a:solidFill>
              <a:schemeClr val="accent3"/>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2.074849596774194</c:v>
                </c:pt>
                <c:pt idx="3">
                  <c:v>2.0971038306451617</c:v>
                </c:pt>
                <c:pt idx="9">
                  <c:v>1.8994947580645163</c:v>
                </c:pt>
                <c:pt idx="11">
                  <c:v>1.921748991935484</c:v>
                </c:pt>
              </c:numCache>
            </c:numRef>
          </c:val>
          <c:extLst>
            <c:ext xmlns:c16="http://schemas.microsoft.com/office/drawing/2014/chart" uri="{C3380CC4-5D6E-409C-BE32-E72D297353CC}">
              <c16:uniqueId val="{00000002-6FC7-456D-9EB8-244B8D4A8964}"/>
            </c:ext>
          </c:extLst>
        </c:ser>
        <c:ser>
          <c:idx val="3"/>
          <c:order val="3"/>
          <c:tx>
            <c:strRef>
              <c:f>'Results Quantities_HVAC'!$F$3</c:f>
              <c:strCache>
                <c:ptCount val="1"/>
                <c:pt idx="0">
                  <c:v>Copper pipe</c:v>
                </c:pt>
              </c:strCache>
            </c:strRef>
          </c:tx>
          <c:spPr>
            <a:solidFill>
              <a:schemeClr val="accent4"/>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0.79567258064516122</c:v>
                </c:pt>
                <c:pt idx="3">
                  <c:v>0.85938483870967763</c:v>
                </c:pt>
                <c:pt idx="8">
                  <c:v>1.681458064516129</c:v>
                </c:pt>
                <c:pt idx="9">
                  <c:v>0.82884387096774215</c:v>
                </c:pt>
                <c:pt idx="10">
                  <c:v>0.89333548387096784</c:v>
                </c:pt>
                <c:pt idx="11">
                  <c:v>0.82884387096774215</c:v>
                </c:pt>
                <c:pt idx="12">
                  <c:v>1.2014241935483871</c:v>
                </c:pt>
                <c:pt idx="14">
                  <c:v>1.3190580645161289</c:v>
                </c:pt>
              </c:numCache>
            </c:numRef>
          </c:val>
          <c:extLst>
            <c:ext xmlns:c16="http://schemas.microsoft.com/office/drawing/2014/chart" uri="{C3380CC4-5D6E-409C-BE32-E72D297353CC}">
              <c16:uniqueId val="{00000003-6FC7-456D-9EB8-244B8D4A8964}"/>
            </c:ext>
          </c:extLst>
        </c:ser>
        <c:ser>
          <c:idx val="4"/>
          <c:order val="4"/>
          <c:tx>
            <c:strRef>
              <c:f>'Results Quantities_HVAC'!$F$3</c:f>
              <c:strCache>
                <c:ptCount val="1"/>
                <c:pt idx="0">
                  <c:v>Distributed zone WSHP</c:v>
                </c:pt>
              </c:strCache>
            </c:strRef>
          </c:tx>
          <c:spPr>
            <a:solidFill>
              <a:schemeClr val="accent5"/>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1.578193548387097</c:v>
                </c:pt>
                <c:pt idx="3">
                  <c:v>2.2211612903225806</c:v>
                </c:pt>
                <c:pt idx="9">
                  <c:v>1.578193548387097</c:v>
                </c:pt>
                <c:pt idx="11">
                  <c:v>1.578193548387097</c:v>
                </c:pt>
              </c:numCache>
            </c:numRef>
          </c:val>
          <c:extLst>
            <c:ext xmlns:c16="http://schemas.microsoft.com/office/drawing/2014/chart" uri="{C3380CC4-5D6E-409C-BE32-E72D297353CC}">
              <c16:uniqueId val="{00000004-6FC7-456D-9EB8-244B8D4A8964}"/>
            </c:ext>
          </c:extLst>
        </c:ser>
        <c:ser>
          <c:idx val="5"/>
          <c:order val="5"/>
          <c:tx>
            <c:strRef>
              <c:f>'Results Quantities_HVAC'!$F$3</c:f>
              <c:strCache>
                <c:ptCount val="1"/>
                <c:pt idx="0">
                  <c:v>DOAS ERV w/ electric heat</c:v>
                </c:pt>
              </c:strCache>
            </c:strRef>
          </c:tx>
          <c:spPr>
            <a:solidFill>
              <a:schemeClr val="accent6"/>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2">
                  <c:v>2.0458064516129033</c:v>
                </c:pt>
                <c:pt idx="13">
                  <c:v>1.7730322580645166</c:v>
                </c:pt>
                <c:pt idx="14">
                  <c:v>2.0458064516129033</c:v>
                </c:pt>
                <c:pt idx="15">
                  <c:v>1.9483870967741939</c:v>
                </c:pt>
              </c:numCache>
            </c:numRef>
          </c:val>
          <c:extLst>
            <c:ext xmlns:c16="http://schemas.microsoft.com/office/drawing/2014/chart" uri="{C3380CC4-5D6E-409C-BE32-E72D297353CC}">
              <c16:uniqueId val="{00000005-6FC7-456D-9EB8-244B8D4A8964}"/>
            </c:ext>
          </c:extLst>
        </c:ser>
        <c:ser>
          <c:idx val="6"/>
          <c:order val="6"/>
          <c:tx>
            <c:strRef>
              <c:f>'Results Quantities_HVAC'!$F$3</c:f>
              <c:strCache>
                <c:ptCount val="1"/>
                <c:pt idx="0">
                  <c:v>DOAS w/ heat recovery</c:v>
                </c:pt>
              </c:strCache>
            </c:strRef>
          </c:tx>
          <c:spPr>
            <a:solidFill>
              <a:schemeClr val="accent1">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8">
                  <c:v>2.2406451612903227</c:v>
                </c:pt>
                <c:pt idx="9">
                  <c:v>2.2406451612903227</c:v>
                </c:pt>
                <c:pt idx="10">
                  <c:v>2.2406451612903227</c:v>
                </c:pt>
                <c:pt idx="11">
                  <c:v>2.2406451612903227</c:v>
                </c:pt>
              </c:numCache>
            </c:numRef>
          </c:val>
          <c:extLst>
            <c:ext xmlns:c16="http://schemas.microsoft.com/office/drawing/2014/chart" uri="{C3380CC4-5D6E-409C-BE32-E72D297353CC}">
              <c16:uniqueId val="{00000006-6FC7-456D-9EB8-244B8D4A8964}"/>
            </c:ext>
          </c:extLst>
        </c:ser>
        <c:ser>
          <c:idx val="7"/>
          <c:order val="7"/>
          <c:tx>
            <c:strRef>
              <c:f>'Results Quantities_HVAC'!$F$3</c:f>
              <c:strCache>
                <c:ptCount val="1"/>
                <c:pt idx="0">
                  <c:v>Flexible duct</c:v>
                </c:pt>
              </c:strCache>
            </c:strRef>
          </c:tx>
          <c:spPr>
            <a:solidFill>
              <a:schemeClr val="accent2">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0.17109274193548391</c:v>
                </c:pt>
                <c:pt idx="1">
                  <c:v>0.16902258064516129</c:v>
                </c:pt>
                <c:pt idx="2">
                  <c:v>0.17316290322580646</c:v>
                </c:pt>
                <c:pt idx="3">
                  <c:v>0.17316290322580646</c:v>
                </c:pt>
                <c:pt idx="4">
                  <c:v>0.17523306451612908</c:v>
                </c:pt>
                <c:pt idx="5">
                  <c:v>0.17305939516129035</c:v>
                </c:pt>
                <c:pt idx="6">
                  <c:v>0.17937338709677422</c:v>
                </c:pt>
                <c:pt idx="7">
                  <c:v>0.17937338709677422</c:v>
                </c:pt>
                <c:pt idx="8">
                  <c:v>0.18094427419354836</c:v>
                </c:pt>
                <c:pt idx="9">
                  <c:v>0.18094427419354836</c:v>
                </c:pt>
                <c:pt idx="10">
                  <c:v>0.18363548387096773</c:v>
                </c:pt>
                <c:pt idx="11">
                  <c:v>0.18363548387096773</c:v>
                </c:pt>
                <c:pt idx="12">
                  <c:v>0.18777580645161288</c:v>
                </c:pt>
                <c:pt idx="13">
                  <c:v>0.18591266129032255</c:v>
                </c:pt>
                <c:pt idx="14">
                  <c:v>0.19398629032258061</c:v>
                </c:pt>
                <c:pt idx="15">
                  <c:v>1.7721798387096774</c:v>
                </c:pt>
              </c:numCache>
            </c:numRef>
          </c:val>
          <c:extLst>
            <c:ext xmlns:c16="http://schemas.microsoft.com/office/drawing/2014/chart" uri="{C3380CC4-5D6E-409C-BE32-E72D297353CC}">
              <c16:uniqueId val="{00000007-6FC7-456D-9EB8-244B8D4A8964}"/>
            </c:ext>
          </c:extLst>
        </c:ser>
        <c:ser>
          <c:idx val="8"/>
          <c:order val="8"/>
          <c:tx>
            <c:strRef>
              <c:f>'Results Quantities_HVAC'!$F$3</c:f>
              <c:strCache>
                <c:ptCount val="1"/>
                <c:pt idx="0">
                  <c:v>Galv sheet metal</c:v>
                </c:pt>
              </c:strCache>
            </c:strRef>
          </c:tx>
          <c:spPr>
            <a:solidFill>
              <a:schemeClr val="accent3">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6.6506975806451614</c:v>
                </c:pt>
                <c:pt idx="1">
                  <c:v>5.8452221774193545</c:v>
                </c:pt>
                <c:pt idx="2">
                  <c:v>6.7438548387096784</c:v>
                </c:pt>
                <c:pt idx="3">
                  <c:v>5.6600645161290322</c:v>
                </c:pt>
                <c:pt idx="4">
                  <c:v>6.4429950879765396</c:v>
                </c:pt>
                <c:pt idx="5">
                  <c:v>6.8548199120234594</c:v>
                </c:pt>
                <c:pt idx="6">
                  <c:v>6.4429950879765396</c:v>
                </c:pt>
                <c:pt idx="7">
                  <c:v>8.912803782991201</c:v>
                </c:pt>
                <c:pt idx="8">
                  <c:v>4.2085161290322581</c:v>
                </c:pt>
                <c:pt idx="9">
                  <c:v>6.8903491935483867</c:v>
                </c:pt>
                <c:pt idx="10">
                  <c:v>4.7930322580645157</c:v>
                </c:pt>
                <c:pt idx="11">
                  <c:v>6.9290003225806469</c:v>
                </c:pt>
                <c:pt idx="12">
                  <c:v>5.6698064516129039</c:v>
                </c:pt>
                <c:pt idx="13">
                  <c:v>7.0275887096774197</c:v>
                </c:pt>
                <c:pt idx="14">
                  <c:v>4.870967741935484</c:v>
                </c:pt>
                <c:pt idx="15">
                  <c:v>7.6157580645161289</c:v>
                </c:pt>
              </c:numCache>
            </c:numRef>
          </c:val>
          <c:extLst>
            <c:ext xmlns:c16="http://schemas.microsoft.com/office/drawing/2014/chart" uri="{C3380CC4-5D6E-409C-BE32-E72D297353CC}">
              <c16:uniqueId val="{00000008-6FC7-456D-9EB8-244B8D4A8964}"/>
            </c:ext>
          </c:extLst>
        </c:ser>
        <c:ser>
          <c:idx val="9"/>
          <c:order val="9"/>
          <c:tx>
            <c:strRef>
              <c:f>'Results Quantities_HVAC'!$F$3</c:f>
              <c:strCache>
                <c:ptCount val="1"/>
                <c:pt idx="0">
                  <c:v>Insulation - hydronic water insulation</c:v>
                </c:pt>
              </c:strCache>
            </c:strRef>
          </c:tx>
          <c:spPr>
            <a:solidFill>
              <a:schemeClr val="accent4">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0.19483870967741937</c:v>
                </c:pt>
                <c:pt idx="1">
                  <c:v>0.19483870967741937</c:v>
                </c:pt>
                <c:pt idx="2">
                  <c:v>0.19483870967741937</c:v>
                </c:pt>
                <c:pt idx="3">
                  <c:v>0.19483870967741937</c:v>
                </c:pt>
                <c:pt idx="4">
                  <c:v>0.19483870967741937</c:v>
                </c:pt>
                <c:pt idx="5">
                  <c:v>0.19483870967741937</c:v>
                </c:pt>
                <c:pt idx="6">
                  <c:v>0.19483870967741937</c:v>
                </c:pt>
                <c:pt idx="7">
                  <c:v>0.19483870967741937</c:v>
                </c:pt>
                <c:pt idx="8">
                  <c:v>0.19483870967741937</c:v>
                </c:pt>
                <c:pt idx="9">
                  <c:v>0.19483870967741937</c:v>
                </c:pt>
                <c:pt idx="10">
                  <c:v>0.19483870967741937</c:v>
                </c:pt>
                <c:pt idx="11">
                  <c:v>0.19483870967741937</c:v>
                </c:pt>
                <c:pt idx="12">
                  <c:v>0.19483870967741937</c:v>
                </c:pt>
                <c:pt idx="13">
                  <c:v>0.19483870967741937</c:v>
                </c:pt>
                <c:pt idx="14">
                  <c:v>0.19483870967741937</c:v>
                </c:pt>
                <c:pt idx="15">
                  <c:v>0.19483870967741937</c:v>
                </c:pt>
              </c:numCache>
            </c:numRef>
          </c:val>
          <c:extLst>
            <c:ext xmlns:c16="http://schemas.microsoft.com/office/drawing/2014/chart" uri="{C3380CC4-5D6E-409C-BE32-E72D297353CC}">
              <c16:uniqueId val="{00000009-6FC7-456D-9EB8-244B8D4A8964}"/>
            </c:ext>
          </c:extLst>
        </c:ser>
        <c:ser>
          <c:idx val="10"/>
          <c:order val="10"/>
          <c:tx>
            <c:strRef>
              <c:f>'Results Quantities_HVAC'!$F$3</c:f>
              <c:strCache>
                <c:ptCount val="1"/>
                <c:pt idx="0">
                  <c:v>Packaged units</c:v>
                </c:pt>
              </c:strCache>
            </c:strRef>
          </c:tx>
          <c:spPr>
            <a:solidFill>
              <a:schemeClr val="accent5">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4">
                  <c:v>2.6017056451612901</c:v>
                </c:pt>
                <c:pt idx="6">
                  <c:v>3.133858870967742</c:v>
                </c:pt>
                <c:pt idx="7">
                  <c:v>3.133858870967742</c:v>
                </c:pt>
                <c:pt idx="13">
                  <c:v>1.8899354838709679</c:v>
                </c:pt>
                <c:pt idx="15">
                  <c:v>1.8314838709677421</c:v>
                </c:pt>
              </c:numCache>
            </c:numRef>
          </c:val>
          <c:extLst>
            <c:ext xmlns:c16="http://schemas.microsoft.com/office/drawing/2014/chart" uri="{C3380CC4-5D6E-409C-BE32-E72D297353CC}">
              <c16:uniqueId val="{0000000A-6FC7-456D-9EB8-244B8D4A8964}"/>
            </c:ext>
          </c:extLst>
        </c:ser>
        <c:ser>
          <c:idx val="11"/>
          <c:order val="11"/>
          <c:tx>
            <c:strRef>
              <c:f>'Results Quantities_HVAC'!$F$3</c:f>
              <c:strCache>
                <c:ptCount val="1"/>
                <c:pt idx="0">
                  <c:v>Pumps</c:v>
                </c:pt>
              </c:strCache>
            </c:strRef>
          </c:tx>
          <c:spPr>
            <a:solidFill>
              <a:schemeClr val="accent6">
                <a:lumMod val="6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0.425966129032258</c:v>
                </c:pt>
                <c:pt idx="3">
                  <c:v>0.59486693548387104</c:v>
                </c:pt>
                <c:pt idx="8">
                  <c:v>0.4902629032258064</c:v>
                </c:pt>
                <c:pt idx="9">
                  <c:v>0.97419354838709693</c:v>
                </c:pt>
                <c:pt idx="11">
                  <c:v>0.64357661290322576</c:v>
                </c:pt>
              </c:numCache>
            </c:numRef>
          </c:val>
          <c:extLst>
            <c:ext xmlns:c16="http://schemas.microsoft.com/office/drawing/2014/chart" uri="{C3380CC4-5D6E-409C-BE32-E72D297353CC}">
              <c16:uniqueId val="{0000000B-6FC7-456D-9EB8-244B8D4A8964}"/>
            </c:ext>
          </c:extLst>
        </c:ser>
        <c:ser>
          <c:idx val="12"/>
          <c:order val="12"/>
          <c:tx>
            <c:strRef>
              <c:f>'Results Quantities_HVAC'!$F$3</c:f>
              <c:strCache>
                <c:ptCount val="1"/>
                <c:pt idx="0">
                  <c:v>Refrigerants</c:v>
                </c:pt>
              </c:strCache>
            </c:strRef>
          </c:tx>
          <c:spPr>
            <a:solidFill>
              <a:schemeClr val="accent1">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1.9483870967741936E-2</c:v>
                </c:pt>
                <c:pt idx="1">
                  <c:v>1.9483870967741936E-2</c:v>
                </c:pt>
                <c:pt idx="2">
                  <c:v>1.9483870967741936E-2</c:v>
                </c:pt>
                <c:pt idx="3">
                  <c:v>1.9483870967741936E-2</c:v>
                </c:pt>
                <c:pt idx="4">
                  <c:v>1.9483870967741936E-2</c:v>
                </c:pt>
                <c:pt idx="5">
                  <c:v>1.9483870967741936E-2</c:v>
                </c:pt>
                <c:pt idx="6">
                  <c:v>1.9483870967741936E-2</c:v>
                </c:pt>
                <c:pt idx="7">
                  <c:v>1.9483870967741936E-2</c:v>
                </c:pt>
                <c:pt idx="8">
                  <c:v>1.9483870967741936E-2</c:v>
                </c:pt>
                <c:pt idx="9">
                  <c:v>1.9483870967741936E-2</c:v>
                </c:pt>
                <c:pt idx="10">
                  <c:v>1.9483870967741936E-2</c:v>
                </c:pt>
                <c:pt idx="11">
                  <c:v>1.9483870967741936E-2</c:v>
                </c:pt>
                <c:pt idx="12">
                  <c:v>1.9483870967741936E-2</c:v>
                </c:pt>
                <c:pt idx="13">
                  <c:v>1.9483870967741936E-2</c:v>
                </c:pt>
                <c:pt idx="14">
                  <c:v>1.9483870967741936E-2</c:v>
                </c:pt>
                <c:pt idx="15">
                  <c:v>1.9483870967741936E-2</c:v>
                </c:pt>
              </c:numCache>
            </c:numRef>
          </c:val>
          <c:extLst>
            <c:ext xmlns:c16="http://schemas.microsoft.com/office/drawing/2014/chart" uri="{C3380CC4-5D6E-409C-BE32-E72D297353CC}">
              <c16:uniqueId val="{0000000C-6FC7-456D-9EB8-244B8D4A8964}"/>
            </c:ext>
          </c:extLst>
        </c:ser>
        <c:ser>
          <c:idx val="13"/>
          <c:order val="13"/>
          <c:tx>
            <c:strRef>
              <c:f>'Results Quantities_HVAC'!$F$3</c:f>
              <c:strCache>
                <c:ptCount val="1"/>
                <c:pt idx="0">
                  <c:v>Single duct VAVs or CAVs</c:v>
                </c:pt>
              </c:strCache>
            </c:strRef>
          </c:tx>
          <c:spPr>
            <a:solidFill>
              <a:schemeClr val="accent2">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8">
                  <c:v>0.86703225806451611</c:v>
                </c:pt>
                <c:pt idx="9">
                  <c:v>0.86703225806451611</c:v>
                </c:pt>
                <c:pt idx="10">
                  <c:v>0.86703225806451611</c:v>
                </c:pt>
                <c:pt idx="11">
                  <c:v>0.86703225806451611</c:v>
                </c:pt>
              </c:numCache>
            </c:numRef>
          </c:val>
          <c:extLst>
            <c:ext xmlns:c16="http://schemas.microsoft.com/office/drawing/2014/chart" uri="{C3380CC4-5D6E-409C-BE32-E72D297353CC}">
              <c16:uniqueId val="{0000000D-6FC7-456D-9EB8-244B8D4A8964}"/>
            </c:ext>
          </c:extLst>
        </c:ser>
        <c:ser>
          <c:idx val="14"/>
          <c:order val="14"/>
          <c:tx>
            <c:strRef>
              <c:f>'Results Quantities_HVAC'!$F$3</c:f>
              <c:strCache>
                <c:ptCount val="1"/>
                <c:pt idx="0">
                  <c:v>Steel pipe</c:v>
                </c:pt>
              </c:strCache>
            </c:strRef>
          </c:tx>
          <c:spPr>
            <a:solidFill>
              <a:schemeClr val="accent3">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
                  <c:v>1.1867869354838709</c:v>
                </c:pt>
                <c:pt idx="3">
                  <c:v>1.1867869354838709</c:v>
                </c:pt>
                <c:pt idx="8">
                  <c:v>1.4928541935483872</c:v>
                </c:pt>
                <c:pt idx="9">
                  <c:v>1.4770722580645159</c:v>
                </c:pt>
                <c:pt idx="11">
                  <c:v>1.1848141935483871</c:v>
                </c:pt>
              </c:numCache>
            </c:numRef>
          </c:val>
          <c:extLst>
            <c:ext xmlns:c16="http://schemas.microsoft.com/office/drawing/2014/chart" uri="{C3380CC4-5D6E-409C-BE32-E72D297353CC}">
              <c16:uniqueId val="{0000000E-6FC7-456D-9EB8-244B8D4A8964}"/>
            </c:ext>
          </c:extLst>
        </c:ser>
        <c:ser>
          <c:idx val="15"/>
          <c:order val="15"/>
          <c:tx>
            <c:strRef>
              <c:f>'Results Quantities_HVAC'!$F$3</c:f>
              <c:strCache>
                <c:ptCount val="1"/>
                <c:pt idx="0">
                  <c:v>VAV AHU w/ DX</c:v>
                </c:pt>
              </c:strCache>
            </c:strRef>
          </c:tx>
          <c:spPr>
            <a:solidFill>
              <a:schemeClr val="accent4">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1.7340645161290322</c:v>
                </c:pt>
                <c:pt idx="2">
                  <c:v>3.6842760117302054</c:v>
                </c:pt>
                <c:pt idx="5">
                  <c:v>2.7843669354838707</c:v>
                </c:pt>
              </c:numCache>
            </c:numRef>
          </c:val>
          <c:extLst>
            <c:ext xmlns:c16="http://schemas.microsoft.com/office/drawing/2014/chart" uri="{C3380CC4-5D6E-409C-BE32-E72D297353CC}">
              <c16:uniqueId val="{0000000F-6FC7-456D-9EB8-244B8D4A8964}"/>
            </c:ext>
          </c:extLst>
        </c:ser>
        <c:ser>
          <c:idx val="16"/>
          <c:order val="16"/>
          <c:tx>
            <c:strRef>
              <c:f>'Results Quantities_HVAC'!$F$3</c:f>
              <c:strCache>
                <c:ptCount val="1"/>
                <c:pt idx="0">
                  <c:v>VAV Terminals w/ electric heat</c:v>
                </c:pt>
              </c:strCache>
            </c:strRef>
          </c:tx>
          <c:spPr>
            <a:solidFill>
              <a:schemeClr val="accent5">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0.90539112903225816</c:v>
                </c:pt>
                <c:pt idx="2">
                  <c:v>0.70141935483870976</c:v>
                </c:pt>
                <c:pt idx="5">
                  <c:v>1.0898790322580647</c:v>
                </c:pt>
              </c:numCache>
            </c:numRef>
          </c:val>
          <c:extLst>
            <c:ext xmlns:c16="http://schemas.microsoft.com/office/drawing/2014/chart" uri="{C3380CC4-5D6E-409C-BE32-E72D297353CC}">
              <c16:uniqueId val="{00000010-6FC7-456D-9EB8-244B8D4A8964}"/>
            </c:ext>
          </c:extLst>
        </c:ser>
        <c:ser>
          <c:idx val="17"/>
          <c:order val="17"/>
          <c:tx>
            <c:strRef>
              <c:f>'Results Quantities_HVAC'!$F$3</c:f>
              <c:strCache>
                <c:ptCount val="1"/>
                <c:pt idx="0">
                  <c:v>VRF casettes</c:v>
                </c:pt>
              </c:strCache>
            </c:strRef>
          </c:tx>
          <c:spPr>
            <a:solidFill>
              <a:schemeClr val="accent6">
                <a:lumMod val="80000"/>
                <a:lumOff val="2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2">
                  <c:v>0.94009677419354842</c:v>
                </c:pt>
                <c:pt idx="14">
                  <c:v>1.3249032258064517</c:v>
                </c:pt>
              </c:numCache>
            </c:numRef>
          </c:val>
          <c:extLst>
            <c:ext xmlns:c16="http://schemas.microsoft.com/office/drawing/2014/chart" uri="{C3380CC4-5D6E-409C-BE32-E72D297353CC}">
              <c16:uniqueId val="{00000011-6FC7-456D-9EB8-244B8D4A8964}"/>
            </c:ext>
          </c:extLst>
        </c:ser>
        <c:ser>
          <c:idx val="18"/>
          <c:order val="18"/>
          <c:tx>
            <c:strRef>
              <c:f>'Results Quantities_HVAC'!$F$3</c:f>
              <c:strCache>
                <c:ptCount val="1"/>
                <c:pt idx="0">
                  <c:v>VRF fan coils</c:v>
                </c:pt>
              </c:strCache>
            </c:strRef>
          </c:tx>
          <c:spPr>
            <a:solidFill>
              <a:schemeClr val="accent1">
                <a:lumMod val="8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0">
                  <c:v>1.1787741935483871</c:v>
                </c:pt>
              </c:numCache>
            </c:numRef>
          </c:val>
          <c:extLst>
            <c:ext xmlns:c16="http://schemas.microsoft.com/office/drawing/2014/chart" uri="{C3380CC4-5D6E-409C-BE32-E72D297353CC}">
              <c16:uniqueId val="{00000012-6FC7-456D-9EB8-244B8D4A8964}"/>
            </c:ext>
          </c:extLst>
        </c:ser>
        <c:ser>
          <c:idx val="19"/>
          <c:order val="19"/>
          <c:tx>
            <c:strRef>
              <c:f>'Results Quantities_HVAC'!$F$3</c:f>
              <c:strCache>
                <c:ptCount val="1"/>
                <c:pt idx="0">
                  <c:v>VRF outdoor units</c:v>
                </c:pt>
              </c:strCache>
            </c:strRef>
          </c:tx>
          <c:spPr>
            <a:solidFill>
              <a:schemeClr val="accent2">
                <a:lumMod val="8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10">
                  <c:v>1.3638709677419356</c:v>
                </c:pt>
                <c:pt idx="12">
                  <c:v>1.9733508064516134</c:v>
                </c:pt>
                <c:pt idx="14">
                  <c:v>2.8556048387096773</c:v>
                </c:pt>
              </c:numCache>
            </c:numRef>
          </c:val>
          <c:extLst>
            <c:ext xmlns:c16="http://schemas.microsoft.com/office/drawing/2014/chart" uri="{C3380CC4-5D6E-409C-BE32-E72D297353CC}">
              <c16:uniqueId val="{00000013-6FC7-456D-9EB8-244B8D4A8964}"/>
            </c:ext>
          </c:extLst>
        </c:ser>
        <c:ser>
          <c:idx val="20"/>
          <c:order val="20"/>
          <c:tx>
            <c:strRef>
              <c:f>'Results Quantities_HVAC'!$F$3</c:f>
              <c:strCache>
                <c:ptCount val="1"/>
                <c:pt idx="0">
                  <c:v>Insulation - duct wrap</c:v>
                </c:pt>
              </c:strCache>
            </c:strRef>
          </c:tx>
          <c:spPr>
            <a:solidFill>
              <a:schemeClr val="accent3">
                <a:lumMod val="80000"/>
              </a:schemeClr>
            </a:solidFill>
            <a:ln>
              <a:noFill/>
            </a:ln>
            <a:effectLst/>
          </c:spPr>
          <c:invertIfNegative val="0"/>
          <c:cat>
            <c:multiLvlStrRef>
              <c:f>'Results Quantities_HVAC'!$F$3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Quantities_HVAC'!$F$3</c:f>
              <c:numCache>
                <c:formatCode>0.0</c:formatCode>
                <c:ptCount val="16"/>
                <c:pt idx="0">
                  <c:v>0.3409677419354839</c:v>
                </c:pt>
                <c:pt idx="1">
                  <c:v>0.3409677419354839</c:v>
                </c:pt>
                <c:pt idx="2">
                  <c:v>0.3409677419354839</c:v>
                </c:pt>
                <c:pt idx="3">
                  <c:v>0.3409677419354839</c:v>
                </c:pt>
                <c:pt idx="4">
                  <c:v>0.3409677419354839</c:v>
                </c:pt>
                <c:pt idx="5">
                  <c:v>0.3409677419354839</c:v>
                </c:pt>
                <c:pt idx="6">
                  <c:v>0.3409677419354839</c:v>
                </c:pt>
                <c:pt idx="7">
                  <c:v>0.3409677419354839</c:v>
                </c:pt>
                <c:pt idx="8">
                  <c:v>0.3409677419354839</c:v>
                </c:pt>
                <c:pt idx="9">
                  <c:v>0.3409677419354839</c:v>
                </c:pt>
                <c:pt idx="10">
                  <c:v>0.3409677419354839</c:v>
                </c:pt>
                <c:pt idx="11">
                  <c:v>0.3409677419354839</c:v>
                </c:pt>
                <c:pt idx="12">
                  <c:v>0.3409677419354839</c:v>
                </c:pt>
                <c:pt idx="13">
                  <c:v>0.3409677419354839</c:v>
                </c:pt>
                <c:pt idx="14">
                  <c:v>0.3409677419354839</c:v>
                </c:pt>
                <c:pt idx="15">
                  <c:v>0.3409677419354839</c:v>
                </c:pt>
              </c:numCache>
            </c:numRef>
          </c:val>
          <c:extLst>
            <c:ext xmlns:c16="http://schemas.microsoft.com/office/drawing/2014/chart" uri="{C3380CC4-5D6E-409C-BE32-E72D297353CC}">
              <c16:uniqueId val="{00000014-6FC7-456D-9EB8-244B8D4A8964}"/>
            </c:ext>
          </c:extLst>
        </c:ser>
        <c:dLbls>
          <c:showLegendKey val="0"/>
          <c:showVal val="0"/>
          <c:showCatName val="0"/>
          <c:showSerName val="0"/>
          <c:showPercent val="0"/>
          <c:showBubbleSize val="0"/>
        </c:dLbls>
        <c:gapWidth val="219"/>
        <c:overlap val="100"/>
        <c:axId val="185430568"/>
        <c:axId val="185425864"/>
      </c:barChart>
      <c:catAx>
        <c:axId val="185430568"/>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25864"/>
        <c:crosses val="autoZero"/>
        <c:auto val="1"/>
        <c:lblAlgn val="ctr"/>
        <c:lblOffset val="100"/>
        <c:noMultiLvlLbl val="0"/>
      </c:catAx>
      <c:valAx>
        <c:axId val="185425864"/>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Quantities_HVAC'!$F$3</c:f>
              <c:strCache>
                <c:ptCount val="1"/>
                <c:pt idx="0">
                  <c:v>Material Quantities [kg/m2]</c:v>
                </c:pt>
              </c:strCache>
            </c:strRef>
          </c:tx>
          <c:layout>
            <c:manualLayout>
              <c:xMode val="edge"/>
              <c:yMode val="edge"/>
              <c:x val="1.0438357204319522E-2"/>
              <c:y val="0.479471698331012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30568"/>
        <c:crosses val="autoZero"/>
        <c:crossBetween val="between"/>
      </c:valAx>
      <c:spPr>
        <a:noFill/>
        <a:ln>
          <a:solidFill>
            <a:schemeClr val="bg1">
              <a:lumMod val="75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Quantities_ELEC!PivotTable1</c:name>
    <c:fmtId val="15"/>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pivotFmt>
    </c:pivotFmts>
    <c:plotArea>
      <c:layout/>
      <c:barChart>
        <c:barDir val="col"/>
        <c:grouping val="stacked"/>
        <c:varyColors val="0"/>
        <c:ser>
          <c:idx val="0"/>
          <c:order val="0"/>
          <c:tx>
            <c:strRef>
              <c:f>'Results Quantities_ELEC'!$F$3</c:f>
              <c:strCache>
                <c:ptCount val="1"/>
                <c:pt idx="0">
                  <c:v>Aluminum feeders 100amp and over</c:v>
                </c:pt>
              </c:strCache>
            </c:strRef>
          </c:tx>
          <c:spPr>
            <a:solidFill>
              <a:schemeClr val="accent1"/>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0.21407903225806454</c:v>
                </c:pt>
                <c:pt idx="1">
                  <c:v>0.21407903225806454</c:v>
                </c:pt>
                <c:pt idx="2">
                  <c:v>0.18899354838709681</c:v>
                </c:pt>
                <c:pt idx="3">
                  <c:v>0.18899354838709681</c:v>
                </c:pt>
                <c:pt idx="4">
                  <c:v>0.46493387096774191</c:v>
                </c:pt>
                <c:pt idx="5">
                  <c:v>0.46493387096774191</c:v>
                </c:pt>
              </c:numCache>
            </c:numRef>
          </c:val>
          <c:extLst>
            <c:ext xmlns:c16="http://schemas.microsoft.com/office/drawing/2014/chart" uri="{C3380CC4-5D6E-409C-BE32-E72D297353CC}">
              <c16:uniqueId val="{00000000-B7D2-4235-95AE-E7E73EE3588F}"/>
            </c:ext>
          </c:extLst>
        </c:ser>
        <c:ser>
          <c:idx val="1"/>
          <c:order val="1"/>
          <c:tx>
            <c:strRef>
              <c:f>'Results Quantities_ELEC'!$F$3</c:f>
              <c:strCache>
                <c:ptCount val="1"/>
                <c:pt idx="0">
                  <c:v>Backup Generator</c:v>
                </c:pt>
              </c:strCache>
            </c:strRef>
          </c:tx>
          <c:spPr>
            <a:solidFill>
              <a:schemeClr val="accent2"/>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0.17559447627171215</c:v>
                </c:pt>
                <c:pt idx="1">
                  <c:v>0.17559447627171215</c:v>
                </c:pt>
                <c:pt idx="8">
                  <c:v>0.35106401690446648</c:v>
                </c:pt>
                <c:pt idx="9">
                  <c:v>0.35106401690446648</c:v>
                </c:pt>
                <c:pt idx="10">
                  <c:v>0.57041627570564524</c:v>
                </c:pt>
                <c:pt idx="11">
                  <c:v>0.57041627570564524</c:v>
                </c:pt>
              </c:numCache>
            </c:numRef>
          </c:val>
          <c:extLst>
            <c:ext xmlns:c16="http://schemas.microsoft.com/office/drawing/2014/chart" uri="{C3380CC4-5D6E-409C-BE32-E72D297353CC}">
              <c16:uniqueId val="{00000001-B7D2-4235-95AE-E7E73EE3588F}"/>
            </c:ext>
          </c:extLst>
        </c:ser>
        <c:ser>
          <c:idx val="2"/>
          <c:order val="2"/>
          <c:tx>
            <c:strRef>
              <c:f>'Results Quantities_ELEC'!$F$3</c:f>
              <c:strCache>
                <c:ptCount val="1"/>
                <c:pt idx="0">
                  <c:v>Basic Service Switchgear</c:v>
                </c:pt>
              </c:strCache>
            </c:strRef>
          </c:tx>
          <c:spPr>
            <a:solidFill>
              <a:schemeClr val="accent3"/>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6">
                  <c:v>2.1776705069124425E-2</c:v>
                </c:pt>
                <c:pt idx="7">
                  <c:v>2.1776705069124425E-2</c:v>
                </c:pt>
              </c:numCache>
            </c:numRef>
          </c:val>
          <c:extLst>
            <c:ext xmlns:c16="http://schemas.microsoft.com/office/drawing/2014/chart" uri="{C3380CC4-5D6E-409C-BE32-E72D297353CC}">
              <c16:uniqueId val="{00000002-B7D2-4235-95AE-E7E73EE3588F}"/>
            </c:ext>
          </c:extLst>
        </c:ser>
        <c:ser>
          <c:idx val="3"/>
          <c:order val="3"/>
          <c:tx>
            <c:strRef>
              <c:f>'Results Quantities_ELEC'!$F$3</c:f>
              <c:strCache>
                <c:ptCount val="1"/>
                <c:pt idx="0">
                  <c:v>Battery</c:v>
                </c:pt>
              </c:strCache>
            </c:strRef>
          </c:tx>
          <c:spPr>
            <a:solidFill>
              <a:schemeClr val="accent4"/>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12">
                  <c:v>0.19512608842396359</c:v>
                </c:pt>
                <c:pt idx="13">
                  <c:v>0.19512608842396359</c:v>
                </c:pt>
              </c:numCache>
            </c:numRef>
          </c:val>
          <c:extLst>
            <c:ext xmlns:c16="http://schemas.microsoft.com/office/drawing/2014/chart" uri="{C3380CC4-5D6E-409C-BE32-E72D297353CC}">
              <c16:uniqueId val="{00000003-B7D2-4235-95AE-E7E73EE3588F}"/>
            </c:ext>
          </c:extLst>
        </c:ser>
        <c:ser>
          <c:idx val="4"/>
          <c:order val="4"/>
          <c:tx>
            <c:strRef>
              <c:f>'Results Quantities_ELEC'!$F$3</c:f>
              <c:strCache>
                <c:ptCount val="1"/>
                <c:pt idx="0">
                  <c:v>Copper feeders</c:v>
                </c:pt>
              </c:strCache>
            </c:strRef>
          </c:tx>
          <c:spPr>
            <a:solidFill>
              <a:schemeClr val="accent5"/>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8">
                  <c:v>0.33814953917050711</c:v>
                </c:pt>
                <c:pt idx="9">
                  <c:v>0.33814953917050711</c:v>
                </c:pt>
                <c:pt idx="10">
                  <c:v>0.31306405529953929</c:v>
                </c:pt>
                <c:pt idx="11">
                  <c:v>0.31306405529953929</c:v>
                </c:pt>
                <c:pt idx="12">
                  <c:v>0.76460276497695823</c:v>
                </c:pt>
                <c:pt idx="13">
                  <c:v>0.76460276497695823</c:v>
                </c:pt>
              </c:numCache>
            </c:numRef>
          </c:val>
          <c:extLst>
            <c:ext xmlns:c16="http://schemas.microsoft.com/office/drawing/2014/chart" uri="{C3380CC4-5D6E-409C-BE32-E72D297353CC}">
              <c16:uniqueId val="{00000004-B7D2-4235-95AE-E7E73EE3588F}"/>
            </c:ext>
          </c:extLst>
        </c:ser>
        <c:ser>
          <c:idx val="5"/>
          <c:order val="5"/>
          <c:tx>
            <c:strRef>
              <c:f>'Results Quantities_ELEC'!$F$3</c:f>
              <c:strCache>
                <c:ptCount val="1"/>
                <c:pt idx="0">
                  <c:v>DATA/AV/Access CNTRL</c:v>
                </c:pt>
              </c:strCache>
            </c:strRef>
          </c:tx>
          <c:spPr>
            <a:solidFill>
              <a:schemeClr val="accent6"/>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2">
                  <c:v>0.11034495483870969</c:v>
                </c:pt>
                <c:pt idx="3">
                  <c:v>0.11034495483870969</c:v>
                </c:pt>
                <c:pt idx="10">
                  <c:v>1.1177131336405556E-2</c:v>
                </c:pt>
                <c:pt idx="11">
                  <c:v>3.5740725806451615E-2</c:v>
                </c:pt>
              </c:numCache>
            </c:numRef>
          </c:val>
          <c:extLst>
            <c:ext xmlns:c16="http://schemas.microsoft.com/office/drawing/2014/chart" uri="{C3380CC4-5D6E-409C-BE32-E72D297353CC}">
              <c16:uniqueId val="{00000005-B7D2-4235-95AE-E7E73EE3588F}"/>
            </c:ext>
          </c:extLst>
        </c:ser>
        <c:ser>
          <c:idx val="6"/>
          <c:order val="6"/>
          <c:tx>
            <c:strRef>
              <c:f>'Results Quantities_ELEC'!$F$3</c:f>
              <c:strCache>
                <c:ptCount val="1"/>
                <c:pt idx="0">
                  <c:v>EMT conduit</c:v>
                </c:pt>
              </c:strCache>
            </c:strRef>
          </c:tx>
          <c:spPr>
            <a:solidFill>
              <a:schemeClr val="accent1">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8">
                  <c:v>0.57130536866359471</c:v>
                </c:pt>
                <c:pt idx="9">
                  <c:v>0.57130536866359471</c:v>
                </c:pt>
                <c:pt idx="10">
                  <c:v>0.55600450213133645</c:v>
                </c:pt>
                <c:pt idx="11">
                  <c:v>0.54927757771097352</c:v>
                </c:pt>
                <c:pt idx="12">
                  <c:v>1.9971364377880192</c:v>
                </c:pt>
                <c:pt idx="13">
                  <c:v>1.9971364377880192</c:v>
                </c:pt>
                <c:pt idx="14">
                  <c:v>0.37763917050691248</c:v>
                </c:pt>
                <c:pt idx="15">
                  <c:v>0.37763917050691248</c:v>
                </c:pt>
              </c:numCache>
            </c:numRef>
          </c:val>
          <c:extLst>
            <c:ext xmlns:c16="http://schemas.microsoft.com/office/drawing/2014/chart" uri="{C3380CC4-5D6E-409C-BE32-E72D297353CC}">
              <c16:uniqueId val="{00000006-B7D2-4235-95AE-E7E73EE3588F}"/>
            </c:ext>
          </c:extLst>
        </c:ser>
        <c:ser>
          <c:idx val="7"/>
          <c:order val="7"/>
          <c:tx>
            <c:strRef>
              <c:f>'Results Quantities_ELEC'!$F$3</c:f>
              <c:strCache>
                <c:ptCount val="1"/>
                <c:pt idx="0">
                  <c:v>FA</c:v>
                </c:pt>
              </c:strCache>
            </c:strRef>
          </c:tx>
          <c:spPr>
            <a:solidFill>
              <a:schemeClr val="accent2">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2">
                  <c:v>3.0824458064516138E-2</c:v>
                </c:pt>
                <c:pt idx="3">
                  <c:v>3.0824458064516138E-2</c:v>
                </c:pt>
                <c:pt idx="4">
                  <c:v>1.5981645161290324E-2</c:v>
                </c:pt>
                <c:pt idx="5">
                  <c:v>1.5981645161290324E-2</c:v>
                </c:pt>
                <c:pt idx="10">
                  <c:v>5.0231854838709679E-3</c:v>
                </c:pt>
                <c:pt idx="11">
                  <c:v>1.6074193548387097E-2</c:v>
                </c:pt>
              </c:numCache>
            </c:numRef>
          </c:val>
          <c:extLst>
            <c:ext xmlns:c16="http://schemas.microsoft.com/office/drawing/2014/chart" uri="{C3380CC4-5D6E-409C-BE32-E72D297353CC}">
              <c16:uniqueId val="{00000007-B7D2-4235-95AE-E7E73EE3588F}"/>
            </c:ext>
          </c:extLst>
        </c:ser>
        <c:ser>
          <c:idx val="8"/>
          <c:order val="8"/>
          <c:tx>
            <c:strRef>
              <c:f>'Results Quantities_ELEC'!$F$3</c:f>
              <c:strCache>
                <c:ptCount val="1"/>
                <c:pt idx="0">
                  <c:v>Feeder Wire</c:v>
                </c:pt>
              </c:strCache>
            </c:strRef>
          </c:tx>
          <c:spPr>
            <a:solidFill>
              <a:schemeClr val="accent3">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6">
                  <c:v>0.14125806451612907</c:v>
                </c:pt>
                <c:pt idx="7">
                  <c:v>0.14125806451612907</c:v>
                </c:pt>
                <c:pt idx="14">
                  <c:v>0.7896882488479261</c:v>
                </c:pt>
                <c:pt idx="15">
                  <c:v>0.7896882488479261</c:v>
                </c:pt>
              </c:numCache>
            </c:numRef>
          </c:val>
          <c:extLst>
            <c:ext xmlns:c16="http://schemas.microsoft.com/office/drawing/2014/chart" uri="{C3380CC4-5D6E-409C-BE32-E72D297353CC}">
              <c16:uniqueId val="{00000008-B7D2-4235-95AE-E7E73EE3588F}"/>
            </c:ext>
          </c:extLst>
        </c:ser>
        <c:ser>
          <c:idx val="9"/>
          <c:order val="9"/>
          <c:tx>
            <c:strRef>
              <c:f>'Results Quantities_ELEC'!$F$3</c:f>
              <c:strCache>
                <c:ptCount val="1"/>
                <c:pt idx="0">
                  <c:v>Fixtures</c:v>
                </c:pt>
              </c:strCache>
            </c:strRef>
          </c:tx>
          <c:spPr>
            <a:solidFill>
              <a:schemeClr val="accent4">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4">
                  <c:v>0.54554838709677422</c:v>
                </c:pt>
                <c:pt idx="5">
                  <c:v>0.54554838709677422</c:v>
                </c:pt>
                <c:pt idx="6">
                  <c:v>0.54554838709677422</c:v>
                </c:pt>
                <c:pt idx="7">
                  <c:v>0.54554838709677422</c:v>
                </c:pt>
              </c:numCache>
            </c:numRef>
          </c:val>
          <c:extLst>
            <c:ext xmlns:c16="http://schemas.microsoft.com/office/drawing/2014/chart" uri="{C3380CC4-5D6E-409C-BE32-E72D297353CC}">
              <c16:uniqueId val="{00000009-B7D2-4235-95AE-E7E73EE3588F}"/>
            </c:ext>
          </c:extLst>
        </c:ser>
        <c:ser>
          <c:idx val="10"/>
          <c:order val="10"/>
          <c:tx>
            <c:strRef>
              <c:f>'Results Quantities_ELEC'!$F$3</c:f>
              <c:strCache>
                <c:ptCount val="1"/>
                <c:pt idx="0">
                  <c:v>LED fixtures</c:v>
                </c:pt>
              </c:strCache>
            </c:strRef>
          </c:tx>
          <c:spPr>
            <a:solidFill>
              <a:schemeClr val="accent5">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0.58451612903225802</c:v>
                </c:pt>
                <c:pt idx="1">
                  <c:v>0.58451612903225802</c:v>
                </c:pt>
                <c:pt idx="2">
                  <c:v>0.58451612903225802</c:v>
                </c:pt>
                <c:pt idx="3">
                  <c:v>0.58451612903225802</c:v>
                </c:pt>
                <c:pt idx="8">
                  <c:v>0.58451612903225802</c:v>
                </c:pt>
                <c:pt idx="9">
                  <c:v>0.58451612903225802</c:v>
                </c:pt>
                <c:pt idx="10">
                  <c:v>0.58451612903225802</c:v>
                </c:pt>
                <c:pt idx="11">
                  <c:v>0.58451612903225802</c:v>
                </c:pt>
                <c:pt idx="12">
                  <c:v>0.58451612903225802</c:v>
                </c:pt>
                <c:pt idx="13">
                  <c:v>0.58451612903225802</c:v>
                </c:pt>
                <c:pt idx="14">
                  <c:v>0.58451612903225802</c:v>
                </c:pt>
                <c:pt idx="15">
                  <c:v>0.58451612903225802</c:v>
                </c:pt>
              </c:numCache>
            </c:numRef>
          </c:val>
          <c:extLst>
            <c:ext xmlns:c16="http://schemas.microsoft.com/office/drawing/2014/chart" uri="{C3380CC4-5D6E-409C-BE32-E72D297353CC}">
              <c16:uniqueId val="{0000000A-B7D2-4235-95AE-E7E73EE3588F}"/>
            </c:ext>
          </c:extLst>
        </c:ser>
        <c:ser>
          <c:idx val="11"/>
          <c:order val="11"/>
          <c:tx>
            <c:strRef>
              <c:f>'Results Quantities_ELEC'!$F$3</c:f>
              <c:strCache>
                <c:ptCount val="1"/>
                <c:pt idx="0">
                  <c:v>MC Cable (metallic cable)</c:v>
                </c:pt>
              </c:strCache>
            </c:strRef>
          </c:tx>
          <c:spPr>
            <a:solidFill>
              <a:schemeClr val="accent6">
                <a:lumMod val="6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0.6784144700460828</c:v>
                </c:pt>
                <c:pt idx="1">
                  <c:v>0.6784144700460828</c:v>
                </c:pt>
                <c:pt idx="2">
                  <c:v>0.67841447004608313</c:v>
                </c:pt>
                <c:pt idx="3">
                  <c:v>0.67841447004608313</c:v>
                </c:pt>
                <c:pt idx="4">
                  <c:v>0.43838709677419357</c:v>
                </c:pt>
                <c:pt idx="5">
                  <c:v>0.43838709677419357</c:v>
                </c:pt>
                <c:pt idx="8">
                  <c:v>0.33693179723502248</c:v>
                </c:pt>
                <c:pt idx="9">
                  <c:v>0.33693179723502248</c:v>
                </c:pt>
                <c:pt idx="14">
                  <c:v>0.33693179723502298</c:v>
                </c:pt>
                <c:pt idx="15">
                  <c:v>0.33693179723502298</c:v>
                </c:pt>
              </c:numCache>
            </c:numRef>
          </c:val>
          <c:extLst>
            <c:ext xmlns:c16="http://schemas.microsoft.com/office/drawing/2014/chart" uri="{C3380CC4-5D6E-409C-BE32-E72D297353CC}">
              <c16:uniqueId val="{0000000B-B7D2-4235-95AE-E7E73EE3588F}"/>
            </c:ext>
          </c:extLst>
        </c:ser>
        <c:ser>
          <c:idx val="12"/>
          <c:order val="12"/>
          <c:tx>
            <c:strRef>
              <c:f>'Results Quantities_ELEC'!$F$3</c:f>
              <c:strCache>
                <c:ptCount val="1"/>
                <c:pt idx="0">
                  <c:v>NA</c:v>
                </c:pt>
              </c:strCache>
            </c:strRef>
          </c:tx>
          <c:spPr>
            <a:solidFill>
              <a:schemeClr val="accent1">
                <a:lumMod val="80000"/>
                <a:lumOff val="2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c:v>
                </c:pt>
                <c:pt idx="1">
                  <c:v>0</c:v>
                </c:pt>
                <c:pt idx="2">
                  <c:v>5.248716260697827E-2</c:v>
                </c:pt>
                <c:pt idx="3">
                  <c:v>5.248716260697827E-2</c:v>
                </c:pt>
                <c:pt idx="4">
                  <c:v>0</c:v>
                </c:pt>
                <c:pt idx="5">
                  <c:v>0</c:v>
                </c:pt>
                <c:pt idx="8">
                  <c:v>0</c:v>
                </c:pt>
                <c:pt idx="9">
                  <c:v>1.324903225806452E-2</c:v>
                </c:pt>
                <c:pt idx="10">
                  <c:v>0</c:v>
                </c:pt>
                <c:pt idx="11">
                  <c:v>0</c:v>
                </c:pt>
              </c:numCache>
            </c:numRef>
          </c:val>
          <c:extLst>
            <c:ext xmlns:c16="http://schemas.microsoft.com/office/drawing/2014/chart" uri="{C3380CC4-5D6E-409C-BE32-E72D297353CC}">
              <c16:uniqueId val="{0000000C-B7D2-4235-95AE-E7E73EE3588F}"/>
            </c:ext>
          </c:extLst>
        </c:ser>
        <c:ser>
          <c:idx val="13"/>
          <c:order val="13"/>
          <c:tx>
            <c:strRef>
              <c:f>'Results Quantities_ELEC'!$F$3</c:f>
              <c:strCache>
                <c:ptCount val="1"/>
                <c:pt idx="0">
                  <c:v>Non-metallic boxes</c:v>
                </c:pt>
              </c:strCache>
            </c:strRef>
          </c:tx>
          <c:spPr>
            <a:solidFill>
              <a:schemeClr val="accent2">
                <a:lumMod val="80000"/>
                <a:lumOff val="2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6">
                  <c:v>2.8112442396313365E-2</c:v>
                </c:pt>
                <c:pt idx="7">
                  <c:v>2.8112442396313365E-2</c:v>
                </c:pt>
              </c:numCache>
            </c:numRef>
          </c:val>
          <c:extLst>
            <c:ext xmlns:c16="http://schemas.microsoft.com/office/drawing/2014/chart" uri="{C3380CC4-5D6E-409C-BE32-E72D297353CC}">
              <c16:uniqueId val="{0000000D-B7D2-4235-95AE-E7E73EE3588F}"/>
            </c:ext>
          </c:extLst>
        </c:ser>
        <c:ser>
          <c:idx val="14"/>
          <c:order val="14"/>
          <c:tx>
            <c:strRef>
              <c:f>'Results Quantities_ELEC'!$F$3</c:f>
              <c:strCache>
                <c:ptCount val="1"/>
                <c:pt idx="0">
                  <c:v>Non-Metallic Cable</c:v>
                </c:pt>
              </c:strCache>
            </c:strRef>
          </c:tx>
          <c:spPr>
            <a:solidFill>
              <a:schemeClr val="accent3">
                <a:lumMod val="80000"/>
                <a:lumOff val="2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6">
                  <c:v>0.24708331797235022</c:v>
                </c:pt>
                <c:pt idx="7">
                  <c:v>0.24708331797235022</c:v>
                </c:pt>
              </c:numCache>
            </c:numRef>
          </c:val>
          <c:extLst>
            <c:ext xmlns:c16="http://schemas.microsoft.com/office/drawing/2014/chart" uri="{C3380CC4-5D6E-409C-BE32-E72D297353CC}">
              <c16:uniqueId val="{0000000E-B7D2-4235-95AE-E7E73EE3588F}"/>
            </c:ext>
          </c:extLst>
        </c:ser>
        <c:ser>
          <c:idx val="15"/>
          <c:order val="15"/>
          <c:tx>
            <c:strRef>
              <c:f>'Results Quantities_ELEC'!$F$3</c:f>
              <c:strCache>
                <c:ptCount val="1"/>
                <c:pt idx="0">
                  <c:v>Transformer</c:v>
                </c:pt>
              </c:strCache>
            </c:strRef>
          </c:tx>
          <c:spPr>
            <a:solidFill>
              <a:schemeClr val="accent4">
                <a:lumMod val="80000"/>
                <a:lumOff val="2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4">
                  <c:v>3.8578064516129036</c:v>
                </c:pt>
                <c:pt idx="5">
                  <c:v>3.8578064516129036</c:v>
                </c:pt>
                <c:pt idx="6">
                  <c:v>0.29225806451612901</c:v>
                </c:pt>
                <c:pt idx="7">
                  <c:v>0.29225806451612901</c:v>
                </c:pt>
                <c:pt idx="12">
                  <c:v>2.5075741935483875</c:v>
                </c:pt>
                <c:pt idx="13">
                  <c:v>2.5075741935483875</c:v>
                </c:pt>
                <c:pt idx="14">
                  <c:v>2.9225806451612901</c:v>
                </c:pt>
                <c:pt idx="15">
                  <c:v>2.9225806451612901</c:v>
                </c:pt>
              </c:numCache>
            </c:numRef>
          </c:val>
          <c:extLst>
            <c:ext xmlns:c16="http://schemas.microsoft.com/office/drawing/2014/chart" uri="{C3380CC4-5D6E-409C-BE32-E72D297353CC}">
              <c16:uniqueId val="{0000000F-B7D2-4235-95AE-E7E73EE3588F}"/>
            </c:ext>
          </c:extLst>
        </c:ser>
        <c:ser>
          <c:idx val="16"/>
          <c:order val="16"/>
          <c:tx>
            <c:strRef>
              <c:f>'Results Quantities_ELEC'!$F$3</c:f>
              <c:strCache>
                <c:ptCount val="1"/>
                <c:pt idx="0">
                  <c:v>Transformer vault</c:v>
                </c:pt>
              </c:strCache>
            </c:strRef>
          </c:tx>
          <c:spPr>
            <a:solidFill>
              <a:schemeClr val="accent5">
                <a:lumMod val="80000"/>
                <a:lumOff val="20000"/>
              </a:schemeClr>
            </a:solidFill>
            <a:ln>
              <a:noFill/>
            </a:ln>
            <a:effectLst/>
          </c:spPr>
          <c:invertIfNegative val="0"/>
          <c:cat>
            <c:multiLvlStrRef>
              <c:f>'Results Quantities_ELEC'!$F$3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Quantities_ELEC'!$F$3</c:f>
              <c:numCache>
                <c:formatCode>0.0</c:formatCode>
                <c:ptCount val="16"/>
                <c:pt idx="0">
                  <c:v>0.27992421215880897</c:v>
                </c:pt>
                <c:pt idx="1">
                  <c:v>0.27992421215880897</c:v>
                </c:pt>
                <c:pt idx="2">
                  <c:v>0.5344486693548387</c:v>
                </c:pt>
                <c:pt idx="3">
                  <c:v>0.5344486693548387</c:v>
                </c:pt>
                <c:pt idx="8">
                  <c:v>0.25427856699751861</c:v>
                </c:pt>
                <c:pt idx="9">
                  <c:v>0.25427856699751861</c:v>
                </c:pt>
                <c:pt idx="10">
                  <c:v>0.49893931451612911</c:v>
                </c:pt>
                <c:pt idx="11">
                  <c:v>0.49893931451612911</c:v>
                </c:pt>
              </c:numCache>
            </c:numRef>
          </c:val>
          <c:extLst>
            <c:ext xmlns:c16="http://schemas.microsoft.com/office/drawing/2014/chart" uri="{C3380CC4-5D6E-409C-BE32-E72D297353CC}">
              <c16:uniqueId val="{00000010-B7D2-4235-95AE-E7E73EE3588F}"/>
            </c:ext>
          </c:extLst>
        </c:ser>
        <c:dLbls>
          <c:showLegendKey val="0"/>
          <c:showVal val="0"/>
          <c:showCatName val="0"/>
          <c:showSerName val="0"/>
          <c:showPercent val="0"/>
          <c:showBubbleSize val="0"/>
        </c:dLbls>
        <c:gapWidth val="219"/>
        <c:overlap val="100"/>
        <c:axId val="185429392"/>
        <c:axId val="185427040"/>
      </c:barChart>
      <c:catAx>
        <c:axId val="18542939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27040"/>
        <c:crosses val="autoZero"/>
        <c:auto val="1"/>
        <c:lblAlgn val="ctr"/>
        <c:lblOffset val="100"/>
        <c:noMultiLvlLbl val="0"/>
      </c:catAx>
      <c:valAx>
        <c:axId val="185427040"/>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Quantities_ELEC'!$F$3</c:f>
              <c:strCache>
                <c:ptCount val="1"/>
                <c:pt idx="0">
                  <c:v>Material Quantities [kg/m2]</c:v>
                </c:pt>
              </c:strCache>
            </c:strRef>
          </c:tx>
          <c:layout>
            <c:manualLayout>
              <c:xMode val="edge"/>
              <c:yMode val="edge"/>
              <c:x val="1.0438357204319522E-2"/>
              <c:y val="0.479471698331012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29392"/>
        <c:crosses val="autoZero"/>
        <c:crossBetween val="between"/>
      </c:valAx>
      <c:spPr>
        <a:noFill/>
        <a:ln>
          <a:solidFill>
            <a:schemeClr val="bg1">
              <a:lumMod val="75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Quantities_PLUMB!PivotTable1</c:name>
    <c:fmtId val="2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
        <c:idx val="153"/>
        <c:spPr>
          <a:solidFill>
            <a:schemeClr val="accent1"/>
          </a:solidFill>
          <a:ln>
            <a:noFill/>
          </a:ln>
          <a:effectLst/>
        </c:spPr>
        <c:marker>
          <c:symbol val="none"/>
        </c:marker>
      </c:pivotFmt>
      <c:pivotFmt>
        <c:idx val="154"/>
        <c:spPr>
          <a:solidFill>
            <a:schemeClr val="accent1"/>
          </a:solidFill>
          <a:ln>
            <a:noFill/>
          </a:ln>
          <a:effectLst/>
        </c:spPr>
        <c:marker>
          <c:symbol val="none"/>
        </c:marker>
      </c:pivotFmt>
      <c:pivotFmt>
        <c:idx val="155"/>
        <c:spPr>
          <a:solidFill>
            <a:schemeClr val="accent1"/>
          </a:solidFill>
          <a:ln>
            <a:noFill/>
          </a:ln>
          <a:effectLst/>
        </c:spPr>
        <c:marker>
          <c:symbol val="none"/>
        </c:marker>
      </c:pivotFmt>
      <c:pivotFmt>
        <c:idx val="156"/>
        <c:spPr>
          <a:solidFill>
            <a:schemeClr val="accent1"/>
          </a:solidFill>
          <a:ln>
            <a:noFill/>
          </a:ln>
          <a:effectLst/>
        </c:spPr>
        <c:marker>
          <c:symbol val="none"/>
        </c:marker>
      </c:pivotFmt>
      <c:pivotFmt>
        <c:idx val="157"/>
        <c:spPr>
          <a:solidFill>
            <a:schemeClr val="accent1"/>
          </a:solidFill>
          <a:ln>
            <a:noFill/>
          </a:ln>
          <a:effectLst/>
        </c:spPr>
        <c:marker>
          <c:symbol val="none"/>
        </c:marker>
      </c:pivotFmt>
      <c:pivotFmt>
        <c:idx val="158"/>
        <c:spPr>
          <a:solidFill>
            <a:schemeClr val="accent1"/>
          </a:solidFill>
          <a:ln>
            <a:noFill/>
          </a:ln>
          <a:effectLst/>
        </c:spPr>
        <c:marker>
          <c:symbol val="none"/>
        </c:marker>
      </c:pivotFmt>
      <c:pivotFmt>
        <c:idx val="159"/>
        <c:spPr>
          <a:solidFill>
            <a:schemeClr val="accent1"/>
          </a:solidFill>
          <a:ln>
            <a:noFill/>
          </a:ln>
          <a:effectLst/>
        </c:spPr>
        <c:marker>
          <c:symbol val="none"/>
        </c:marker>
      </c:pivotFmt>
      <c:pivotFmt>
        <c:idx val="160"/>
        <c:spPr>
          <a:solidFill>
            <a:schemeClr val="accent1"/>
          </a:solidFill>
          <a:ln>
            <a:noFill/>
          </a:ln>
          <a:effectLst/>
        </c:spPr>
        <c:marker>
          <c:symbol val="none"/>
        </c:marker>
      </c:pivotFmt>
      <c:pivotFmt>
        <c:idx val="161"/>
        <c:spPr>
          <a:solidFill>
            <a:schemeClr val="accent1"/>
          </a:solidFill>
          <a:ln>
            <a:noFill/>
          </a:ln>
          <a:effectLst/>
        </c:spPr>
        <c:marker>
          <c:symbol val="none"/>
        </c:marker>
      </c:pivotFmt>
      <c:pivotFmt>
        <c:idx val="162"/>
        <c:spPr>
          <a:solidFill>
            <a:schemeClr val="accent1"/>
          </a:solidFill>
          <a:ln>
            <a:noFill/>
          </a:ln>
          <a:effectLst/>
        </c:spPr>
        <c:marker>
          <c:symbol val="none"/>
        </c:marker>
      </c:pivotFmt>
      <c:pivotFmt>
        <c:idx val="163"/>
        <c:spPr>
          <a:solidFill>
            <a:schemeClr val="accent1"/>
          </a:solidFill>
          <a:ln>
            <a:noFill/>
          </a:ln>
          <a:effectLst/>
        </c:spPr>
        <c:marker>
          <c:symbol val="none"/>
        </c:marker>
      </c:pivotFmt>
      <c:pivotFmt>
        <c:idx val="164"/>
        <c:spPr>
          <a:solidFill>
            <a:schemeClr val="accent1"/>
          </a:solidFill>
          <a:ln>
            <a:noFill/>
          </a:ln>
          <a:effectLst/>
        </c:spPr>
        <c:marker>
          <c:symbol val="none"/>
        </c:marker>
      </c:pivotFmt>
      <c:pivotFmt>
        <c:idx val="165"/>
        <c:spPr>
          <a:solidFill>
            <a:schemeClr val="accent1"/>
          </a:solidFill>
          <a:ln>
            <a:noFill/>
          </a:ln>
          <a:effectLst/>
        </c:spPr>
        <c:marker>
          <c:symbol val="none"/>
        </c:marker>
      </c:pivotFmt>
      <c:pivotFmt>
        <c:idx val="166"/>
        <c:spPr>
          <a:solidFill>
            <a:schemeClr val="accent1"/>
          </a:solidFill>
          <a:ln>
            <a:noFill/>
          </a:ln>
          <a:effectLst/>
        </c:spPr>
        <c:marker>
          <c:symbol val="none"/>
        </c:marker>
      </c:pivotFmt>
      <c:pivotFmt>
        <c:idx val="167"/>
        <c:spPr>
          <a:solidFill>
            <a:schemeClr val="accent1"/>
          </a:solidFill>
          <a:ln>
            <a:noFill/>
          </a:ln>
          <a:effectLst/>
        </c:spPr>
        <c:marker>
          <c:symbol val="none"/>
        </c:marker>
      </c:pivotFmt>
      <c:pivotFmt>
        <c:idx val="168"/>
        <c:spPr>
          <a:solidFill>
            <a:schemeClr val="accent1"/>
          </a:solidFill>
          <a:ln>
            <a:noFill/>
          </a:ln>
          <a:effectLst/>
        </c:spPr>
        <c:marker>
          <c:symbol val="none"/>
        </c:marker>
      </c:pivotFmt>
      <c:pivotFmt>
        <c:idx val="169"/>
        <c:spPr>
          <a:solidFill>
            <a:schemeClr val="accent1"/>
          </a:solidFill>
          <a:ln>
            <a:noFill/>
          </a:ln>
          <a:effectLst/>
        </c:spPr>
        <c:marker>
          <c:symbol val="none"/>
        </c:marker>
      </c:pivotFmt>
      <c:pivotFmt>
        <c:idx val="17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'Results Quantities_PLUMB'!$F$3</c:f>
              <c:strCache>
                <c:ptCount val="1"/>
                <c:pt idx="0">
                  <c:v>Copper pipe</c:v>
                </c:pt>
              </c:strCache>
            </c:strRef>
          </c:tx>
          <c:spPr>
            <a:solidFill>
              <a:schemeClr val="accent1"/>
            </a:solidFill>
            <a:ln>
              <a:noFill/>
            </a:ln>
            <a:effectLst/>
          </c:spPr>
          <c:invertIfNegative val="0"/>
          <c:cat>
            <c:multiLvlStrRef>
              <c:f>'Results Quantities_PLUMB'!$F$3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Quantities_PLUMB'!$F$3</c:f>
              <c:numCache>
                <c:formatCode>0.0</c:formatCode>
                <c:ptCount val="16"/>
                <c:pt idx="0">
                  <c:v>0.80342322827698265</c:v>
                </c:pt>
                <c:pt idx="1">
                  <c:v>0.80342322827698265</c:v>
                </c:pt>
                <c:pt idx="2">
                  <c:v>0.81377403472859478</c:v>
                </c:pt>
                <c:pt idx="3">
                  <c:v>0.81377403472859478</c:v>
                </c:pt>
                <c:pt idx="4">
                  <c:v>0.9785345185995632</c:v>
                </c:pt>
                <c:pt idx="5">
                  <c:v>0.9785345185995632</c:v>
                </c:pt>
                <c:pt idx="6">
                  <c:v>0.83654580892214414</c:v>
                </c:pt>
                <c:pt idx="7">
                  <c:v>0.83654580892214414</c:v>
                </c:pt>
                <c:pt idx="8">
                  <c:v>0.80342322827698265</c:v>
                </c:pt>
                <c:pt idx="9">
                  <c:v>0.80342322827698265</c:v>
                </c:pt>
                <c:pt idx="10">
                  <c:v>0.81377403472859478</c:v>
                </c:pt>
                <c:pt idx="11">
                  <c:v>0.81377403472859478</c:v>
                </c:pt>
                <c:pt idx="12">
                  <c:v>0.9785345185995632</c:v>
                </c:pt>
                <c:pt idx="13">
                  <c:v>0.9785345185995632</c:v>
                </c:pt>
                <c:pt idx="14">
                  <c:v>0.83654580892214414</c:v>
                </c:pt>
                <c:pt idx="15">
                  <c:v>0.83654580892214414</c:v>
                </c:pt>
              </c:numCache>
            </c:numRef>
          </c:val>
          <c:extLst>
            <c:ext xmlns:c16="http://schemas.microsoft.com/office/drawing/2014/chart" uri="{C3380CC4-5D6E-409C-BE32-E72D297353CC}">
              <c16:uniqueId val="{00000000-4D9E-4538-9BC9-4A481F20391A}"/>
            </c:ext>
          </c:extLst>
        </c:ser>
        <c:ser>
          <c:idx val="1"/>
          <c:order val="1"/>
          <c:tx>
            <c:strRef>
              <c:f>'Results Quantities_PLUMB'!$F$3</c:f>
              <c:strCache>
                <c:ptCount val="1"/>
                <c:pt idx="0">
                  <c:v>PVC</c:v>
                </c:pt>
              </c:strCache>
            </c:strRef>
          </c:tx>
          <c:spPr>
            <a:solidFill>
              <a:schemeClr val="accent2"/>
            </a:solidFill>
            <a:ln>
              <a:noFill/>
            </a:ln>
            <a:effectLst/>
          </c:spPr>
          <c:invertIfNegative val="0"/>
          <c:cat>
            <c:multiLvlStrRef>
              <c:f>'Results Quantities_PLUMB'!$F$3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Quantities_PLUMB'!$F$3</c:f>
              <c:numCache>
                <c:formatCode>0.0</c:formatCode>
                <c:ptCount val="16"/>
                <c:pt idx="0">
                  <c:v>0.12469064551422314</c:v>
                </c:pt>
                <c:pt idx="1">
                  <c:v>0.12469064551422314</c:v>
                </c:pt>
                <c:pt idx="2">
                  <c:v>0.13504145196583611</c:v>
                </c:pt>
                <c:pt idx="3">
                  <c:v>0.13504145196583611</c:v>
                </c:pt>
                <c:pt idx="4">
                  <c:v>0.15379467777228767</c:v>
                </c:pt>
                <c:pt idx="5">
                  <c:v>0.15379467777228767</c:v>
                </c:pt>
                <c:pt idx="6">
                  <c:v>0.15379467777228767</c:v>
                </c:pt>
                <c:pt idx="7">
                  <c:v>0.15379467777228767</c:v>
                </c:pt>
                <c:pt idx="8">
                  <c:v>0.12469064551422314</c:v>
                </c:pt>
                <c:pt idx="9">
                  <c:v>0.12469064551422314</c:v>
                </c:pt>
                <c:pt idx="10">
                  <c:v>0.13504145196583611</c:v>
                </c:pt>
                <c:pt idx="11">
                  <c:v>0.13504145196583611</c:v>
                </c:pt>
                <c:pt idx="12">
                  <c:v>0.15379467777228767</c:v>
                </c:pt>
                <c:pt idx="13">
                  <c:v>0.15379467777228767</c:v>
                </c:pt>
                <c:pt idx="14">
                  <c:v>0.15379467777228767</c:v>
                </c:pt>
                <c:pt idx="15">
                  <c:v>0.15379467777228767</c:v>
                </c:pt>
              </c:numCache>
            </c:numRef>
          </c:val>
          <c:extLst>
            <c:ext xmlns:c16="http://schemas.microsoft.com/office/drawing/2014/chart" uri="{C3380CC4-5D6E-409C-BE32-E72D297353CC}">
              <c16:uniqueId val="{00000001-4D9E-4538-9BC9-4A481F20391A}"/>
            </c:ext>
          </c:extLst>
        </c:ser>
        <c:ser>
          <c:idx val="2"/>
          <c:order val="2"/>
          <c:tx>
            <c:strRef>
              <c:f>'Results Quantities_PLUMB'!$F$3</c:f>
              <c:strCache>
                <c:ptCount val="1"/>
                <c:pt idx="0">
                  <c:v>Stainless steel</c:v>
                </c:pt>
              </c:strCache>
            </c:strRef>
          </c:tx>
          <c:spPr>
            <a:solidFill>
              <a:schemeClr val="accent3"/>
            </a:solidFill>
            <a:ln>
              <a:noFill/>
            </a:ln>
            <a:effectLst/>
          </c:spPr>
          <c:invertIfNegative val="0"/>
          <c:cat>
            <c:multiLvlStrRef>
              <c:f>'Results Quantities_PLUMB'!$F$3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Quantities_PLUMB'!$F$3</c:f>
              <c:numCache>
                <c:formatCode>0.0</c:formatCode>
                <c:ptCount val="16"/>
                <c:pt idx="0">
                  <c:v>6.7319545422460478E-2</c:v>
                </c:pt>
                <c:pt idx="1">
                  <c:v>6.7319545422460478E-2</c:v>
                </c:pt>
                <c:pt idx="2">
                  <c:v>7.7061480906331623E-2</c:v>
                </c:pt>
                <c:pt idx="3">
                  <c:v>7.7061480906331623E-2</c:v>
                </c:pt>
                <c:pt idx="8">
                  <c:v>6.7319545422460478E-2</c:v>
                </c:pt>
                <c:pt idx="9">
                  <c:v>6.7319545422460478E-2</c:v>
                </c:pt>
                <c:pt idx="10">
                  <c:v>7.7061480906331623E-2</c:v>
                </c:pt>
                <c:pt idx="11">
                  <c:v>7.7061480906331623E-2</c:v>
                </c:pt>
              </c:numCache>
            </c:numRef>
          </c:val>
          <c:extLst>
            <c:ext xmlns:c16="http://schemas.microsoft.com/office/drawing/2014/chart" uri="{C3380CC4-5D6E-409C-BE32-E72D297353CC}">
              <c16:uniqueId val="{00000002-4D9E-4538-9BC9-4A481F20391A}"/>
            </c:ext>
          </c:extLst>
        </c:ser>
        <c:ser>
          <c:idx val="3"/>
          <c:order val="3"/>
          <c:tx>
            <c:strRef>
              <c:f>'Results Quantities_PLUMB'!$F$3</c:f>
              <c:strCache>
                <c:ptCount val="1"/>
                <c:pt idx="0">
                  <c:v>PEX water pipe</c:v>
                </c:pt>
              </c:strCache>
            </c:strRef>
          </c:tx>
          <c:spPr>
            <a:solidFill>
              <a:schemeClr val="accent4"/>
            </a:solidFill>
            <a:ln>
              <a:noFill/>
            </a:ln>
            <a:effectLst/>
          </c:spPr>
          <c:invertIfNegative val="0"/>
          <c:cat>
            <c:multiLvlStrRef>
              <c:f>'Results Quantities_PLUMB'!$F$3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Quantities_PLUMB'!$F$3</c:f>
              <c:numCache>
                <c:formatCode>0.0</c:formatCode>
                <c:ptCount val="16"/>
                <c:pt idx="6">
                  <c:v>8.9132580998094096E-2</c:v>
                </c:pt>
                <c:pt idx="7">
                  <c:v>8.9132580998094096E-2</c:v>
                </c:pt>
                <c:pt idx="14">
                  <c:v>8.9132580998094096E-2</c:v>
                </c:pt>
                <c:pt idx="15">
                  <c:v>8.9132580998094096E-2</c:v>
                </c:pt>
              </c:numCache>
            </c:numRef>
          </c:val>
          <c:extLst>
            <c:ext xmlns:c16="http://schemas.microsoft.com/office/drawing/2014/chart" uri="{C3380CC4-5D6E-409C-BE32-E72D297353CC}">
              <c16:uniqueId val="{00000003-4D9E-4538-9BC9-4A481F20391A}"/>
            </c:ext>
          </c:extLst>
        </c:ser>
        <c:ser>
          <c:idx val="4"/>
          <c:order val="4"/>
          <c:tx>
            <c:strRef>
              <c:f>'Results Quantities_PLUMB'!$F$3</c:f>
              <c:strCache>
                <c:ptCount val="1"/>
                <c:pt idx="0">
                  <c:v>Cast iron pipe</c:v>
                </c:pt>
              </c:strCache>
            </c:strRef>
          </c:tx>
          <c:spPr>
            <a:solidFill>
              <a:schemeClr val="accent5"/>
            </a:solidFill>
            <a:ln>
              <a:noFill/>
            </a:ln>
            <a:effectLst/>
          </c:spPr>
          <c:invertIfNegative val="0"/>
          <c:cat>
            <c:multiLvlStrRef>
              <c:f>'Results Quantities_PLUMB'!$F$3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Quantities_PLUMB'!$F$3</c:f>
              <c:numCache>
                <c:formatCode>0.0</c:formatCode>
                <c:ptCount val="16"/>
                <c:pt idx="0">
                  <c:v>1.3624640361403255</c:v>
                </c:pt>
                <c:pt idx="1">
                  <c:v>1.3624640361403255</c:v>
                </c:pt>
                <c:pt idx="2">
                  <c:v>1.383165649043552</c:v>
                </c:pt>
                <c:pt idx="3">
                  <c:v>1.383165649043552</c:v>
                </c:pt>
                <c:pt idx="4">
                  <c:v>1.5437858103338742</c:v>
                </c:pt>
                <c:pt idx="5">
                  <c:v>1.5437858103338742</c:v>
                </c:pt>
                <c:pt idx="6">
                  <c:v>1.5458559716241966</c:v>
                </c:pt>
                <c:pt idx="7">
                  <c:v>1.5458559716241966</c:v>
                </c:pt>
                <c:pt idx="8">
                  <c:v>1.3624640361403255</c:v>
                </c:pt>
                <c:pt idx="9">
                  <c:v>1.3624640361403255</c:v>
                </c:pt>
                <c:pt idx="10">
                  <c:v>1.383165649043552</c:v>
                </c:pt>
                <c:pt idx="11">
                  <c:v>1.383165649043552</c:v>
                </c:pt>
                <c:pt idx="12">
                  <c:v>1.5437858103338742</c:v>
                </c:pt>
                <c:pt idx="13">
                  <c:v>1.5437858103338742</c:v>
                </c:pt>
                <c:pt idx="14">
                  <c:v>1.5458559716241966</c:v>
                </c:pt>
                <c:pt idx="15">
                  <c:v>1.5458559716241966</c:v>
                </c:pt>
              </c:numCache>
            </c:numRef>
          </c:val>
          <c:extLst>
            <c:ext xmlns:c16="http://schemas.microsoft.com/office/drawing/2014/chart" uri="{C3380CC4-5D6E-409C-BE32-E72D297353CC}">
              <c16:uniqueId val="{00000004-4D9E-4538-9BC9-4A481F20391A}"/>
            </c:ext>
          </c:extLst>
        </c:ser>
        <c:dLbls>
          <c:showLegendKey val="0"/>
          <c:showVal val="0"/>
          <c:showCatName val="0"/>
          <c:showSerName val="0"/>
          <c:showPercent val="0"/>
          <c:showBubbleSize val="0"/>
        </c:dLbls>
        <c:gapWidth val="219"/>
        <c:overlap val="100"/>
        <c:axId val="565639136"/>
        <c:axId val="565640704"/>
      </c:barChart>
      <c:catAx>
        <c:axId val="56563913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40704"/>
        <c:crosses val="autoZero"/>
        <c:auto val="1"/>
        <c:lblAlgn val="ctr"/>
        <c:lblOffset val="100"/>
        <c:noMultiLvlLbl val="0"/>
      </c:catAx>
      <c:valAx>
        <c:axId val="565640704"/>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Quantities_PLUMB'!$F$3</c:f>
              <c:strCache>
                <c:ptCount val="1"/>
                <c:pt idx="0">
                  <c:v>Material Quantities [kg/m2]</c:v>
                </c:pt>
              </c:strCache>
            </c:strRef>
          </c:tx>
          <c:layout>
            <c:manualLayout>
              <c:xMode val="edge"/>
              <c:yMode val="edge"/>
              <c:x val="1.0438357204319522E-2"/>
              <c:y val="0.479471698331012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39136"/>
        <c:crosses val="autoZero"/>
        <c:crossBetween val="between"/>
      </c:valAx>
      <c:spPr>
        <a:noFill/>
        <a:ln>
          <a:solidFill>
            <a:schemeClr val="bg1">
              <a:lumMod val="75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LCA_MEP!PivotTable1</c:name>
    <c:fmtId val="1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pivotFmt>
    </c:pivotFmts>
    <c:plotArea>
      <c:layout/>
      <c:barChart>
        <c:barDir val="col"/>
        <c:grouping val="stacked"/>
        <c:varyColors val="0"/>
        <c:ser>
          <c:idx val="0"/>
          <c:order val="0"/>
          <c:tx>
            <c:strRef>
              <c:f>'Results LCA_MEP'!$F$3</c:f>
              <c:strCache>
                <c:ptCount val="1"/>
                <c:pt idx="0">
                  <c:v>Electrical</c:v>
                </c:pt>
              </c:strCache>
            </c:strRef>
          </c:tx>
          <c:spPr>
            <a:solidFill>
              <a:schemeClr val="accent1"/>
            </a:solidFill>
            <a:ln>
              <a:noFill/>
            </a:ln>
            <a:effectLst/>
          </c:spPr>
          <c:invertIfNegative val="0"/>
          <c:cat>
            <c:multiLvlStrRef>
              <c:f>'Results LCA_MEP'!$F$3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LCA_MEP'!$F$3</c:f>
              <c:numCache>
                <c:formatCode>0.0</c:formatCode>
                <c:ptCount val="16"/>
                <c:pt idx="0">
                  <c:v>7.0900280211827997</c:v>
                </c:pt>
                <c:pt idx="1">
                  <c:v>7.0900280211827997</c:v>
                </c:pt>
                <c:pt idx="2">
                  <c:v>11.71434282058814</c:v>
                </c:pt>
                <c:pt idx="3">
                  <c:v>11.71434282058814</c:v>
                </c:pt>
                <c:pt idx="4">
                  <c:v>6.3324165315042507</c:v>
                </c:pt>
                <c:pt idx="5">
                  <c:v>6.3324165315042507</c:v>
                </c:pt>
                <c:pt idx="6">
                  <c:v>4.583385114789321</c:v>
                </c:pt>
                <c:pt idx="7">
                  <c:v>4.583385114789321</c:v>
                </c:pt>
                <c:pt idx="8">
                  <c:v>8.6010705333315531</c:v>
                </c:pt>
                <c:pt idx="9">
                  <c:v>8.6010705333315531</c:v>
                </c:pt>
                <c:pt idx="10">
                  <c:v>8.8355980816415389</c:v>
                </c:pt>
                <c:pt idx="11">
                  <c:v>8.972823884332854</c:v>
                </c:pt>
                <c:pt idx="12">
                  <c:v>15.931031495257006</c:v>
                </c:pt>
                <c:pt idx="13">
                  <c:v>15.931031495257006</c:v>
                </c:pt>
                <c:pt idx="14">
                  <c:v>13.345394600393007</c:v>
                </c:pt>
                <c:pt idx="15">
                  <c:v>13.345394600393007</c:v>
                </c:pt>
              </c:numCache>
            </c:numRef>
          </c:val>
          <c:extLst>
            <c:ext xmlns:c16="http://schemas.microsoft.com/office/drawing/2014/chart" uri="{C3380CC4-5D6E-409C-BE32-E72D297353CC}">
              <c16:uniqueId val="{00000000-8008-4611-B7A9-522771FC6F27}"/>
            </c:ext>
          </c:extLst>
        </c:ser>
        <c:ser>
          <c:idx val="1"/>
          <c:order val="1"/>
          <c:tx>
            <c:strRef>
              <c:f>'Results LCA_MEP'!$F$3</c:f>
              <c:strCache>
                <c:ptCount val="1"/>
                <c:pt idx="0">
                  <c:v>Mechanical</c:v>
                </c:pt>
              </c:strCache>
            </c:strRef>
          </c:tx>
          <c:spPr>
            <a:solidFill>
              <a:schemeClr val="accent2"/>
            </a:solidFill>
            <a:ln>
              <a:noFill/>
            </a:ln>
            <a:effectLst/>
          </c:spPr>
          <c:invertIfNegative val="0"/>
          <c:cat>
            <c:multiLvlStrRef>
              <c:f>'Results LCA_MEP'!$F$3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LCA_MEP'!$F$3</c:f>
              <c:numCache>
                <c:formatCode>0.0</c:formatCode>
                <c:ptCount val="16"/>
                <c:pt idx="0">
                  <c:v>35.581546515118497</c:v>
                </c:pt>
                <c:pt idx="1">
                  <c:v>41.709303475003821</c:v>
                </c:pt>
                <c:pt idx="2">
                  <c:v>48.225695118543527</c:v>
                </c:pt>
                <c:pt idx="3">
                  <c:v>43.241302946218447</c:v>
                </c:pt>
                <c:pt idx="4">
                  <c:v>27.782085258346491</c:v>
                </c:pt>
                <c:pt idx="5">
                  <c:v>43.974037065390938</c:v>
                </c:pt>
                <c:pt idx="6">
                  <c:v>29.476156285077828</c:v>
                </c:pt>
                <c:pt idx="7">
                  <c:v>35.403697153113015</c:v>
                </c:pt>
                <c:pt idx="8">
                  <c:v>60.009551670628426</c:v>
                </c:pt>
                <c:pt idx="9">
                  <c:v>56.610504457525693</c:v>
                </c:pt>
                <c:pt idx="10">
                  <c:v>39.849634792066261</c:v>
                </c:pt>
                <c:pt idx="11">
                  <c:v>59.240350596400397</c:v>
                </c:pt>
                <c:pt idx="12">
                  <c:v>42.066214963968505</c:v>
                </c:pt>
                <c:pt idx="13">
                  <c:v>35.846567853351758</c:v>
                </c:pt>
                <c:pt idx="14">
                  <c:v>45.39751133138077</c:v>
                </c:pt>
                <c:pt idx="15">
                  <c:v>46.403699347687265</c:v>
                </c:pt>
              </c:numCache>
            </c:numRef>
          </c:val>
          <c:extLst>
            <c:ext xmlns:c16="http://schemas.microsoft.com/office/drawing/2014/chart" uri="{C3380CC4-5D6E-409C-BE32-E72D297353CC}">
              <c16:uniqueId val="{00000079-8008-4611-B7A9-522771FC6F27}"/>
            </c:ext>
          </c:extLst>
        </c:ser>
        <c:ser>
          <c:idx val="2"/>
          <c:order val="2"/>
          <c:tx>
            <c:strRef>
              <c:f>'Results LCA_MEP'!$F$3</c:f>
              <c:strCache>
                <c:ptCount val="1"/>
                <c:pt idx="0">
                  <c:v>Plumbing</c:v>
                </c:pt>
              </c:strCache>
            </c:strRef>
          </c:tx>
          <c:spPr>
            <a:solidFill>
              <a:schemeClr val="accent3"/>
            </a:solidFill>
            <a:ln>
              <a:noFill/>
            </a:ln>
            <a:effectLst/>
          </c:spPr>
          <c:invertIfNegative val="0"/>
          <c:cat>
            <c:multiLvlStrRef>
              <c:f>'Results LCA_MEP'!$F$3</c:f>
              <c:multiLvlStrCache>
                <c:ptCount val="16"/>
                <c:lvl>
                  <c:pt idx="0">
                    <c:v>Large Standard a</c:v>
                  </c:pt>
                  <c:pt idx="1">
                    <c:v>Large Standard b</c:v>
                  </c:pt>
                  <c:pt idx="2">
                    <c:v>Medium Standard a</c:v>
                  </c:pt>
                  <c:pt idx="3">
                    <c:v>Medium Standard b</c:v>
                  </c:pt>
                  <c:pt idx="4">
                    <c:v>Small Standard a</c:v>
                  </c:pt>
                  <c:pt idx="5">
                    <c:v>Small Standard b</c:v>
                  </c:pt>
                  <c:pt idx="6">
                    <c:v>XSmall Standard a</c:v>
                  </c:pt>
                  <c:pt idx="7">
                    <c:v>XSmall Standard b</c:v>
                  </c:pt>
                  <c:pt idx="8">
                    <c:v>Large HP a</c:v>
                  </c:pt>
                  <c:pt idx="9">
                    <c:v>Large HP b</c:v>
                  </c:pt>
                  <c:pt idx="10">
                    <c:v>Medium HP a</c:v>
                  </c:pt>
                  <c:pt idx="11">
                    <c:v>Medium HP b</c:v>
                  </c:pt>
                  <c:pt idx="12">
                    <c:v>Small HP a</c:v>
                  </c:pt>
                  <c:pt idx="13">
                    <c:v>Small HP b
</c:v>
                  </c:pt>
                  <c:pt idx="14">
                    <c:v>XSmall HP a</c:v>
                  </c:pt>
                  <c:pt idx="15">
                    <c:v>XSmall HP b</c:v>
                  </c:pt>
                </c:lvl>
                <c:lvl>
                  <c:pt idx="0">
                    <c:v>Standard</c:v>
                  </c:pt>
                  <c:pt idx="8">
                    <c:v>High performance</c:v>
                  </c:pt>
                </c:lvl>
              </c:multiLvlStrCache>
            </c:multiLvlStrRef>
          </c:cat>
          <c:val>
            <c:numRef>
              <c:f>'Results LCA_MEP'!$F$3</c:f>
              <c:numCache>
                <c:formatCode>0.0</c:formatCode>
                <c:ptCount val="16"/>
                <c:pt idx="0">
                  <c:v>6.2330293476741723</c:v>
                </c:pt>
                <c:pt idx="1">
                  <c:v>6.2330293476741723</c:v>
                </c:pt>
                <c:pt idx="2">
                  <c:v>6.3703151379967533</c:v>
                </c:pt>
                <c:pt idx="3">
                  <c:v>6.3703151379967533</c:v>
                </c:pt>
                <c:pt idx="4">
                  <c:v>7.0796987515881984</c:v>
                </c:pt>
                <c:pt idx="5">
                  <c:v>7.0796987515881984</c:v>
                </c:pt>
                <c:pt idx="6">
                  <c:v>7.2034332565116115</c:v>
                </c:pt>
                <c:pt idx="7">
                  <c:v>7.2034332565116115</c:v>
                </c:pt>
                <c:pt idx="8">
                  <c:v>6.2330293476741723</c:v>
                </c:pt>
                <c:pt idx="9">
                  <c:v>6.2330293476741723</c:v>
                </c:pt>
                <c:pt idx="10">
                  <c:v>6.3703151379967533</c:v>
                </c:pt>
                <c:pt idx="11">
                  <c:v>6.3703151379967533</c:v>
                </c:pt>
                <c:pt idx="12">
                  <c:v>7.0796987515881984</c:v>
                </c:pt>
                <c:pt idx="13">
                  <c:v>7.0796987515881984</c:v>
                </c:pt>
                <c:pt idx="14">
                  <c:v>7.2034332565116115</c:v>
                </c:pt>
                <c:pt idx="15">
                  <c:v>7.2034332565116115</c:v>
                </c:pt>
              </c:numCache>
            </c:numRef>
          </c:val>
          <c:extLst>
            <c:ext xmlns:c16="http://schemas.microsoft.com/office/drawing/2014/chart" uri="{C3380CC4-5D6E-409C-BE32-E72D297353CC}">
              <c16:uniqueId val="{00000001-020B-459E-8BD7-5D537DA86FC7}"/>
            </c:ext>
          </c:extLst>
        </c:ser>
        <c:dLbls>
          <c:showLegendKey val="0"/>
          <c:showVal val="0"/>
          <c:showCatName val="0"/>
          <c:showSerName val="0"/>
          <c:showPercent val="0"/>
          <c:showBubbleSize val="0"/>
        </c:dLbls>
        <c:gapWidth val="219"/>
        <c:overlap val="100"/>
        <c:axId val="565639528"/>
        <c:axId val="565641488"/>
      </c:barChart>
      <c:catAx>
        <c:axId val="565639528"/>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41488"/>
        <c:crosses val="autoZero"/>
        <c:auto val="1"/>
        <c:lblAlgn val="ctr"/>
        <c:lblOffset val="100"/>
        <c:noMultiLvlLbl val="0"/>
      </c:catAx>
      <c:valAx>
        <c:axId val="565641488"/>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LCA_MEP'!$F$3</c:f>
              <c:strCache>
                <c:ptCount val="1"/>
                <c:pt idx="0">
                  <c:v>GWP [kg CO2e/m2]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39528"/>
        <c:crosses val="autoZero"/>
        <c:crossBetween val="between"/>
      </c:valAx>
      <c:spPr>
        <a:noFill/>
        <a:ln>
          <a:solidFill>
            <a:schemeClr val="bg1">
              <a:lumMod val="75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LCA_HVAC!PivotTable1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53969653475969"/>
          <c:y val="7.1666292452874883E-2"/>
          <c:w val="0.62123228720029422"/>
          <c:h val="0.6496963217754651"/>
        </c:manualLayout>
      </c:layout>
      <c:barChart>
        <c:barDir val="col"/>
        <c:grouping val="stacked"/>
        <c:varyColors val="0"/>
        <c:ser>
          <c:idx val="0"/>
          <c:order val="0"/>
          <c:tx>
            <c:strRef>
              <c:f>'Results LCA_HVAC'!$F$3</c:f>
              <c:strCache>
                <c:ptCount val="1"/>
                <c:pt idx="0">
                  <c:v>Air Cooled Chiller or Water Cooled Chiller + Cooling tower</c:v>
                </c:pt>
              </c:strCache>
            </c:strRef>
          </c:tx>
          <c:spPr>
            <a:solidFill>
              <a:schemeClr val="accent1"/>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20.63616603433838</c:v>
                </c:pt>
              </c:numCache>
            </c:numRef>
          </c:val>
          <c:extLst>
            <c:ext xmlns:c16="http://schemas.microsoft.com/office/drawing/2014/chart" uri="{C3380CC4-5D6E-409C-BE32-E72D297353CC}">
              <c16:uniqueId val="{00000000-563C-44AD-A64E-38ACF465ADC6}"/>
            </c:ext>
          </c:extLst>
        </c:ser>
        <c:ser>
          <c:idx val="1"/>
          <c:order val="1"/>
          <c:tx>
            <c:strRef>
              <c:f>'Results LCA_HVAC'!$F$3</c:f>
              <c:strCache>
                <c:ptCount val="1"/>
                <c:pt idx="0">
                  <c:v>Boiler</c:v>
                </c:pt>
              </c:strCache>
            </c:strRef>
          </c:tx>
          <c:spPr>
            <a:solidFill>
              <a:schemeClr val="accent2"/>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4.9721048672062009</c:v>
                </c:pt>
                <c:pt idx="1">
                  <c:v>4.26180417189103</c:v>
                </c:pt>
                <c:pt idx="3">
                  <c:v>4.9721048672062009</c:v>
                </c:pt>
                <c:pt idx="5">
                  <c:v>7.9649864427789812</c:v>
                </c:pt>
                <c:pt idx="7">
                  <c:v>5.1237836615182948</c:v>
                </c:pt>
              </c:numCache>
            </c:numRef>
          </c:val>
          <c:extLst>
            <c:ext xmlns:c16="http://schemas.microsoft.com/office/drawing/2014/chart" uri="{C3380CC4-5D6E-409C-BE32-E72D297353CC}">
              <c16:uniqueId val="{00000001-563C-44AD-A64E-38ACF465ADC6}"/>
            </c:ext>
          </c:extLst>
        </c:ser>
        <c:ser>
          <c:idx val="2"/>
          <c:order val="2"/>
          <c:tx>
            <c:strRef>
              <c:f>'Results LCA_HVAC'!$F$3</c:f>
              <c:strCache>
                <c:ptCount val="1"/>
                <c:pt idx="0">
                  <c:v>Cooling tower</c:v>
                </c:pt>
              </c:strCache>
            </c:strRef>
          </c:tx>
          <c:spPr>
            <a:solidFill>
              <a:schemeClr val="accent3"/>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1">
                  <c:v>9.4714688025633649</c:v>
                </c:pt>
                <c:pt idx="3">
                  <c:v>10.345842304867514</c:v>
                </c:pt>
                <c:pt idx="5">
                  <c:v>9.582435300859256</c:v>
                </c:pt>
                <c:pt idx="7">
                  <c:v>10.456808803163405</c:v>
                </c:pt>
              </c:numCache>
            </c:numRef>
          </c:val>
          <c:extLst>
            <c:ext xmlns:c16="http://schemas.microsoft.com/office/drawing/2014/chart" uri="{C3380CC4-5D6E-409C-BE32-E72D297353CC}">
              <c16:uniqueId val="{00000002-563C-44AD-A64E-38ACF465ADC6}"/>
            </c:ext>
          </c:extLst>
        </c:ser>
        <c:ser>
          <c:idx val="3"/>
          <c:order val="3"/>
          <c:tx>
            <c:strRef>
              <c:f>'Results LCA_HVAC'!$F$3</c:f>
              <c:strCache>
                <c:ptCount val="1"/>
                <c:pt idx="0">
                  <c:v>Copper pipe</c:v>
                </c:pt>
              </c:strCache>
            </c:strRef>
          </c:tx>
          <c:spPr>
            <a:solidFill>
              <a:schemeClr val="accent4"/>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3.6823931612903222</c:v>
                </c:pt>
                <c:pt idx="1">
                  <c:v>1.8151680774193553</c:v>
                </c:pt>
                <c:pt idx="3">
                  <c:v>1.742522951612903</c:v>
                </c:pt>
                <c:pt idx="4">
                  <c:v>1.9564047096774195</c:v>
                </c:pt>
                <c:pt idx="5">
                  <c:v>1.8151680774193553</c:v>
                </c:pt>
                <c:pt idx="7">
                  <c:v>1.882052796774194</c:v>
                </c:pt>
                <c:pt idx="8">
                  <c:v>2.6311189838709677</c:v>
                </c:pt>
                <c:pt idx="12">
                  <c:v>2.8887371612903223</c:v>
                </c:pt>
              </c:numCache>
            </c:numRef>
          </c:val>
          <c:extLst>
            <c:ext xmlns:c16="http://schemas.microsoft.com/office/drawing/2014/chart" uri="{C3380CC4-5D6E-409C-BE32-E72D297353CC}">
              <c16:uniqueId val="{00000003-563C-44AD-A64E-38ACF465ADC6}"/>
            </c:ext>
          </c:extLst>
        </c:ser>
        <c:ser>
          <c:idx val="4"/>
          <c:order val="4"/>
          <c:tx>
            <c:strRef>
              <c:f>'Results LCA_HVAC'!$F$3</c:f>
              <c:strCache>
                <c:ptCount val="1"/>
                <c:pt idx="0">
                  <c:v>Distributed zone WSHP</c:v>
                </c:pt>
              </c:strCache>
            </c:strRef>
          </c:tx>
          <c:spPr>
            <a:solidFill>
              <a:schemeClr val="accent5"/>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1">
                  <c:v>3.0171991935483877</c:v>
                </c:pt>
                <c:pt idx="3">
                  <c:v>3.0171991935483877</c:v>
                </c:pt>
                <c:pt idx="5">
                  <c:v>3.0171991935483877</c:v>
                </c:pt>
                <c:pt idx="7">
                  <c:v>4.2464284946236557</c:v>
                </c:pt>
              </c:numCache>
            </c:numRef>
          </c:val>
          <c:extLst>
            <c:ext xmlns:c16="http://schemas.microsoft.com/office/drawing/2014/chart" uri="{C3380CC4-5D6E-409C-BE32-E72D297353CC}">
              <c16:uniqueId val="{00000004-563C-44AD-A64E-38ACF465ADC6}"/>
            </c:ext>
          </c:extLst>
        </c:ser>
        <c:ser>
          <c:idx val="5"/>
          <c:order val="5"/>
          <c:tx>
            <c:strRef>
              <c:f>'Results LCA_HVAC'!$F$3</c:f>
              <c:strCache>
                <c:ptCount val="1"/>
                <c:pt idx="0">
                  <c:v>DOAS ERV w/ electric heat</c:v>
                </c:pt>
              </c:strCache>
            </c:strRef>
          </c:tx>
          <c:spPr>
            <a:solidFill>
              <a:schemeClr val="accent6"/>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8">
                  <c:v>10.201024193548388</c:v>
                </c:pt>
                <c:pt idx="9">
                  <c:v>8.8408876344086043</c:v>
                </c:pt>
                <c:pt idx="12">
                  <c:v>10.201024193548388</c:v>
                </c:pt>
                <c:pt idx="13">
                  <c:v>9.7152611367127513</c:v>
                </c:pt>
              </c:numCache>
            </c:numRef>
          </c:val>
          <c:extLst>
            <c:ext xmlns:c16="http://schemas.microsoft.com/office/drawing/2014/chart" uri="{C3380CC4-5D6E-409C-BE32-E72D297353CC}">
              <c16:uniqueId val="{00000005-563C-44AD-A64E-38ACF465ADC6}"/>
            </c:ext>
          </c:extLst>
        </c:ser>
        <c:ser>
          <c:idx val="6"/>
          <c:order val="6"/>
          <c:tx>
            <c:strRef>
              <c:f>'Results LCA_HVAC'!$F$3</c:f>
              <c:strCache>
                <c:ptCount val="1"/>
                <c:pt idx="0">
                  <c:v>DOAS w/ heat recovery</c:v>
                </c:pt>
              </c:strCache>
            </c:strRef>
          </c:tx>
          <c:spPr>
            <a:solidFill>
              <a:schemeClr val="accent1">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8.5774697580645167</c:v>
                </c:pt>
                <c:pt idx="1">
                  <c:v>8.5774697580645167</c:v>
                </c:pt>
                <c:pt idx="4">
                  <c:v>8.5774697580645167</c:v>
                </c:pt>
                <c:pt idx="5">
                  <c:v>8.5774697580645167</c:v>
                </c:pt>
              </c:numCache>
            </c:numRef>
          </c:val>
          <c:extLst>
            <c:ext xmlns:c16="http://schemas.microsoft.com/office/drawing/2014/chart" uri="{C3380CC4-5D6E-409C-BE32-E72D297353CC}">
              <c16:uniqueId val="{00000006-563C-44AD-A64E-38ACF465ADC6}"/>
            </c:ext>
          </c:extLst>
        </c:ser>
        <c:ser>
          <c:idx val="7"/>
          <c:order val="7"/>
          <c:tx>
            <c:strRef>
              <c:f>'Results LCA_HVAC'!$F$3</c:f>
              <c:strCache>
                <c:ptCount val="1"/>
                <c:pt idx="0">
                  <c:v>Flexible duct</c:v>
                </c:pt>
              </c:strCache>
            </c:strRef>
          </c:tx>
          <c:spPr>
            <a:solidFill>
              <a:schemeClr val="accent2">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0.96443298145161283</c:v>
                </c:pt>
                <c:pt idx="1">
                  <c:v>0.96443298145161283</c:v>
                </c:pt>
                <c:pt idx="2">
                  <c:v>0.91192431451612921</c:v>
                </c:pt>
                <c:pt idx="3">
                  <c:v>0.90089035483870972</c:v>
                </c:pt>
                <c:pt idx="4">
                  <c:v>0.978777129032258</c:v>
                </c:pt>
                <c:pt idx="5">
                  <c:v>0.978777129032258</c:v>
                </c:pt>
                <c:pt idx="6">
                  <c:v>0.92295827419354848</c:v>
                </c:pt>
                <c:pt idx="7">
                  <c:v>0.92295827419354848</c:v>
                </c:pt>
                <c:pt idx="8">
                  <c:v>1.0008450483870965</c:v>
                </c:pt>
                <c:pt idx="9">
                  <c:v>0.99091448467741916</c:v>
                </c:pt>
                <c:pt idx="10">
                  <c:v>0.93399223387096797</c:v>
                </c:pt>
                <c:pt idx="11">
                  <c:v>0.92240657620967759</c:v>
                </c:pt>
                <c:pt idx="12">
                  <c:v>1.0339469274193547</c:v>
                </c:pt>
                <c:pt idx="13">
                  <c:v>9.4457185403225807</c:v>
                </c:pt>
                <c:pt idx="14">
                  <c:v>0.95606015322580662</c:v>
                </c:pt>
                <c:pt idx="15">
                  <c:v>0.95606015322580662</c:v>
                </c:pt>
              </c:numCache>
            </c:numRef>
          </c:val>
          <c:extLst>
            <c:ext xmlns:c16="http://schemas.microsoft.com/office/drawing/2014/chart" uri="{C3380CC4-5D6E-409C-BE32-E72D297353CC}">
              <c16:uniqueId val="{00000007-563C-44AD-A64E-38ACF465ADC6}"/>
            </c:ext>
          </c:extLst>
        </c:ser>
        <c:ser>
          <c:idx val="8"/>
          <c:order val="8"/>
          <c:tx>
            <c:strRef>
              <c:f>'Results LCA_HVAC'!$F$3</c:f>
              <c:strCache>
                <c:ptCount val="1"/>
                <c:pt idx="0">
                  <c:v>Galv sheet metal</c:v>
                </c:pt>
              </c:strCache>
            </c:strRef>
          </c:tx>
          <c:spPr>
            <a:solidFill>
              <a:schemeClr val="accent3">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10.10043870967742</c:v>
                </c:pt>
                <c:pt idx="1">
                  <c:v>16.536838064516129</c:v>
                </c:pt>
                <c:pt idx="2">
                  <c:v>15.961674193548387</c:v>
                </c:pt>
                <c:pt idx="3">
                  <c:v>14.02853322580645</c:v>
                </c:pt>
                <c:pt idx="4">
                  <c:v>11.503277419354838</c:v>
                </c:pt>
                <c:pt idx="5">
                  <c:v>16.629600774193552</c:v>
                </c:pt>
                <c:pt idx="6">
                  <c:v>16.185251612903226</c:v>
                </c:pt>
                <c:pt idx="7">
                  <c:v>13.584154838709678</c:v>
                </c:pt>
                <c:pt idx="8">
                  <c:v>13.607535483870969</c:v>
                </c:pt>
                <c:pt idx="9">
                  <c:v>16.866212903225808</c:v>
                </c:pt>
                <c:pt idx="10">
                  <c:v>15.463188211143695</c:v>
                </c:pt>
                <c:pt idx="11">
                  <c:v>16.451567788856302</c:v>
                </c:pt>
                <c:pt idx="12">
                  <c:v>11.69032258064516</c:v>
                </c:pt>
                <c:pt idx="13">
                  <c:v>18.277819354838709</c:v>
                </c:pt>
                <c:pt idx="14">
                  <c:v>15.463188211143695</c:v>
                </c:pt>
                <c:pt idx="15">
                  <c:v>21.390729079178882</c:v>
                </c:pt>
              </c:numCache>
            </c:numRef>
          </c:val>
          <c:extLst>
            <c:ext xmlns:c16="http://schemas.microsoft.com/office/drawing/2014/chart" uri="{C3380CC4-5D6E-409C-BE32-E72D297353CC}">
              <c16:uniqueId val="{00000008-563C-44AD-A64E-38ACF465ADC6}"/>
            </c:ext>
          </c:extLst>
        </c:ser>
        <c:ser>
          <c:idx val="9"/>
          <c:order val="9"/>
          <c:tx>
            <c:strRef>
              <c:f>'Results LCA_HVAC'!$F$3</c:f>
              <c:strCache>
                <c:ptCount val="1"/>
                <c:pt idx="0">
                  <c:v>Insulation - hydronic water insulation</c:v>
                </c:pt>
              </c:strCache>
            </c:strRef>
          </c:tx>
          <c:spPr>
            <a:solidFill>
              <a:schemeClr val="accent4">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1.2703483870967742</c:v>
                </c:pt>
                <c:pt idx="1">
                  <c:v>1.2703483870967742</c:v>
                </c:pt>
                <c:pt idx="2">
                  <c:v>1.2703483870967742</c:v>
                </c:pt>
                <c:pt idx="3">
                  <c:v>1.2703483870967742</c:v>
                </c:pt>
                <c:pt idx="4">
                  <c:v>1.2703483870967742</c:v>
                </c:pt>
                <c:pt idx="5">
                  <c:v>1.2703483870967742</c:v>
                </c:pt>
                <c:pt idx="6">
                  <c:v>1.2703483870967742</c:v>
                </c:pt>
                <c:pt idx="7">
                  <c:v>1.2703483870967742</c:v>
                </c:pt>
                <c:pt idx="8">
                  <c:v>1.2703483870967742</c:v>
                </c:pt>
                <c:pt idx="9">
                  <c:v>1.2703483870967742</c:v>
                </c:pt>
                <c:pt idx="10">
                  <c:v>1.2703483870967742</c:v>
                </c:pt>
                <c:pt idx="11">
                  <c:v>1.2703483870967742</c:v>
                </c:pt>
                <c:pt idx="12">
                  <c:v>1.2703483870967742</c:v>
                </c:pt>
                <c:pt idx="13">
                  <c:v>1.2703483870967742</c:v>
                </c:pt>
                <c:pt idx="14">
                  <c:v>1.2703483870967742</c:v>
                </c:pt>
                <c:pt idx="15">
                  <c:v>1.2703483870967742</c:v>
                </c:pt>
              </c:numCache>
            </c:numRef>
          </c:val>
          <c:extLst>
            <c:ext xmlns:c16="http://schemas.microsoft.com/office/drawing/2014/chart" uri="{C3380CC4-5D6E-409C-BE32-E72D297353CC}">
              <c16:uniqueId val="{00000009-563C-44AD-A64E-38ACF465ADC6}"/>
            </c:ext>
          </c:extLst>
        </c:ser>
        <c:ser>
          <c:idx val="10"/>
          <c:order val="10"/>
          <c:tx>
            <c:strRef>
              <c:f>'Results LCA_HVAC'!$F$3</c:f>
              <c:strCache>
                <c:ptCount val="1"/>
                <c:pt idx="0">
                  <c:v>Packaged units</c:v>
                </c:pt>
              </c:strCache>
            </c:strRef>
          </c:tx>
          <c:spPr>
            <a:solidFill>
              <a:schemeClr val="accent5">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9">
                  <c:v>5.9380979923302508</c:v>
                </c:pt>
                <c:pt idx="10">
                  <c:v>8.1744499746221511</c:v>
                </c:pt>
                <c:pt idx="13">
                  <c:v>5.7544454771035429</c:v>
                </c:pt>
                <c:pt idx="14">
                  <c:v>9.8464530819986464</c:v>
                </c:pt>
                <c:pt idx="15">
                  <c:v>9.8464530819986464</c:v>
                </c:pt>
              </c:numCache>
            </c:numRef>
          </c:val>
          <c:extLst>
            <c:ext xmlns:c16="http://schemas.microsoft.com/office/drawing/2014/chart" uri="{C3380CC4-5D6E-409C-BE32-E72D297353CC}">
              <c16:uniqueId val="{0000000A-563C-44AD-A64E-38ACF465ADC6}"/>
            </c:ext>
          </c:extLst>
        </c:ser>
        <c:ser>
          <c:idx val="11"/>
          <c:order val="11"/>
          <c:tx>
            <c:strRef>
              <c:f>'Results LCA_HVAC'!$F$3</c:f>
              <c:strCache>
                <c:ptCount val="1"/>
                <c:pt idx="0">
                  <c:v>Pumps</c:v>
                </c:pt>
              </c:strCache>
            </c:strRef>
          </c:tx>
          <c:spPr>
            <a:solidFill>
              <a:schemeClr val="accent6">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0.93728734206989239</c:v>
                </c:pt>
                <c:pt idx="1">
                  <c:v>1.8624686379928319</c:v>
                </c:pt>
                <c:pt idx="3">
                  <c:v>0.81436441196236542</c:v>
                </c:pt>
                <c:pt idx="5">
                  <c:v>1.2303933439740142</c:v>
                </c:pt>
                <c:pt idx="7">
                  <c:v>1.1372699120743728</c:v>
                </c:pt>
              </c:numCache>
            </c:numRef>
          </c:val>
          <c:extLst>
            <c:ext xmlns:c16="http://schemas.microsoft.com/office/drawing/2014/chart" uri="{C3380CC4-5D6E-409C-BE32-E72D297353CC}">
              <c16:uniqueId val="{0000000B-563C-44AD-A64E-38ACF465ADC6}"/>
            </c:ext>
          </c:extLst>
        </c:ser>
        <c:ser>
          <c:idx val="12"/>
          <c:order val="12"/>
          <c:tx>
            <c:strRef>
              <c:f>'Results LCA_HVAC'!$F$3</c:f>
              <c:strCache>
                <c:ptCount val="1"/>
                <c:pt idx="0">
                  <c:v>Single duct VAVs or CAVs</c:v>
                </c:pt>
              </c:strCache>
            </c:strRef>
          </c:tx>
          <c:spPr>
            <a:solidFill>
              <a:schemeClr val="accent1">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3.5609249171752397</c:v>
                </c:pt>
                <c:pt idx="1">
                  <c:v>3.5609249171752397</c:v>
                </c:pt>
                <c:pt idx="4">
                  <c:v>3.5609249171752397</c:v>
                </c:pt>
                <c:pt idx="5">
                  <c:v>3.5609249171752397</c:v>
                </c:pt>
              </c:numCache>
            </c:numRef>
          </c:val>
          <c:extLst>
            <c:ext xmlns:c16="http://schemas.microsoft.com/office/drawing/2014/chart" uri="{C3380CC4-5D6E-409C-BE32-E72D297353CC}">
              <c16:uniqueId val="{0000000C-563C-44AD-A64E-38ACF465ADC6}"/>
            </c:ext>
          </c:extLst>
        </c:ser>
        <c:ser>
          <c:idx val="13"/>
          <c:order val="13"/>
          <c:tx>
            <c:strRef>
              <c:f>'Results LCA_HVAC'!$F$3</c:f>
              <c:strCache>
                <c:ptCount val="1"/>
                <c:pt idx="0">
                  <c:v>Steel pipe</c:v>
                </c:pt>
              </c:strCache>
            </c:strRef>
          </c:tx>
          <c:spPr>
            <a:solidFill>
              <a:schemeClr val="accent2">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3.3678790606451612</c:v>
                </c:pt>
                <c:pt idx="1">
                  <c:v>3.3322750141935478</c:v>
                </c:pt>
                <c:pt idx="3">
                  <c:v>2.6773913264516125</c:v>
                </c:pt>
                <c:pt idx="5">
                  <c:v>2.6729408206451613</c:v>
                </c:pt>
                <c:pt idx="7">
                  <c:v>2.6773913264516125</c:v>
                </c:pt>
              </c:numCache>
            </c:numRef>
          </c:val>
          <c:extLst>
            <c:ext xmlns:c16="http://schemas.microsoft.com/office/drawing/2014/chart" uri="{C3380CC4-5D6E-409C-BE32-E72D297353CC}">
              <c16:uniqueId val="{0000000D-563C-44AD-A64E-38ACF465ADC6}"/>
            </c:ext>
          </c:extLst>
        </c:ser>
        <c:ser>
          <c:idx val="14"/>
          <c:order val="14"/>
          <c:tx>
            <c:strRef>
              <c:f>'Results LCA_HVAC'!$F$3</c:f>
              <c:strCache>
                <c:ptCount val="1"/>
                <c:pt idx="0">
                  <c:v>VAV AHU w/ DX</c:v>
                </c:pt>
              </c:strCache>
            </c:strRef>
          </c:tx>
          <c:spPr>
            <a:solidFill>
              <a:schemeClr val="accent3">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2">
                  <c:v>11.7790273313783</c:v>
                </c:pt>
                <c:pt idx="6">
                  <c:v>25.026282145134633</c:v>
                </c:pt>
                <c:pt idx="11">
                  <c:v>18.913445219941348</c:v>
                </c:pt>
              </c:numCache>
            </c:numRef>
          </c:val>
          <c:extLst>
            <c:ext xmlns:c16="http://schemas.microsoft.com/office/drawing/2014/chart" uri="{C3380CC4-5D6E-409C-BE32-E72D297353CC}">
              <c16:uniqueId val="{0000000E-563C-44AD-A64E-38ACF465ADC6}"/>
            </c:ext>
          </c:extLst>
        </c:ser>
        <c:ser>
          <c:idx val="15"/>
          <c:order val="15"/>
          <c:tx>
            <c:strRef>
              <c:f>'Results LCA_HVAC'!$F$3</c:f>
              <c:strCache>
                <c:ptCount val="1"/>
                <c:pt idx="0">
                  <c:v>VAV Terminals w/ electric heat</c:v>
                </c:pt>
              </c:strCache>
            </c:strRef>
          </c:tx>
          <c:spPr>
            <a:solidFill>
              <a:schemeClr val="accent4">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2">
                  <c:v>3.7184658369659989</c:v>
                </c:pt>
                <c:pt idx="6">
                  <c:v>2.8807482476024417</c:v>
                </c:pt>
                <c:pt idx="11">
                  <c:v>4.4761626416739331</c:v>
                </c:pt>
              </c:numCache>
            </c:numRef>
          </c:val>
          <c:extLst>
            <c:ext xmlns:c16="http://schemas.microsoft.com/office/drawing/2014/chart" uri="{C3380CC4-5D6E-409C-BE32-E72D297353CC}">
              <c16:uniqueId val="{0000000F-563C-44AD-A64E-38ACF465ADC6}"/>
            </c:ext>
          </c:extLst>
        </c:ser>
        <c:ser>
          <c:idx val="16"/>
          <c:order val="16"/>
          <c:tx>
            <c:strRef>
              <c:f>'Results LCA_HVAC'!$F$3</c:f>
              <c:strCache>
                <c:ptCount val="1"/>
                <c:pt idx="0">
                  <c:v>VRF casettes</c:v>
                </c:pt>
              </c:strCache>
            </c:strRef>
          </c:tx>
          <c:spPr>
            <a:solidFill>
              <a:schemeClr val="accent5">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8">
                  <c:v>3.8610028596338277</c:v>
                </c:pt>
                <c:pt idx="12">
                  <c:v>5.4414133565823892</c:v>
                </c:pt>
              </c:numCache>
            </c:numRef>
          </c:val>
          <c:extLst>
            <c:ext xmlns:c16="http://schemas.microsoft.com/office/drawing/2014/chart" uri="{C3380CC4-5D6E-409C-BE32-E72D297353CC}">
              <c16:uniqueId val="{00000010-563C-44AD-A64E-38ACF465ADC6}"/>
            </c:ext>
          </c:extLst>
        </c:ser>
        <c:ser>
          <c:idx val="17"/>
          <c:order val="17"/>
          <c:tx>
            <c:strRef>
              <c:f>'Results LCA_HVAC'!$F$3</c:f>
              <c:strCache>
                <c:ptCount val="1"/>
                <c:pt idx="0">
                  <c:v>VRF fan coils</c:v>
                </c:pt>
              </c:strCache>
            </c:strRef>
          </c:tx>
          <c:spPr>
            <a:solidFill>
              <a:schemeClr val="accent6">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4">
                  <c:v>4.8412574716652141</c:v>
                </c:pt>
              </c:numCache>
            </c:numRef>
          </c:val>
          <c:extLst>
            <c:ext xmlns:c16="http://schemas.microsoft.com/office/drawing/2014/chart" uri="{C3380CC4-5D6E-409C-BE32-E72D297353CC}">
              <c16:uniqueId val="{00000011-563C-44AD-A64E-38ACF465ADC6}"/>
            </c:ext>
          </c:extLst>
        </c:ser>
        <c:ser>
          <c:idx val="18"/>
          <c:order val="18"/>
          <c:tx>
            <c:strRef>
              <c:f>'Results LCA_HVAC'!$F$3</c:f>
              <c:strCache>
                <c:ptCount val="1"/>
                <c:pt idx="0">
                  <c:v>VRF outdoor units</c:v>
                </c:pt>
              </c:strCache>
            </c:strRef>
          </c:tx>
          <c:spPr>
            <a:solidFill>
              <a:schemeClr val="accent1">
                <a:lumMod val="8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4">
                  <c:v>5.2210685483870973</c:v>
                </c:pt>
                <c:pt idx="8">
                  <c:v>7.5542335559475831</c:v>
                </c:pt>
                <c:pt idx="12">
                  <c:v>10.931612273185483</c:v>
                </c:pt>
              </c:numCache>
            </c:numRef>
          </c:val>
          <c:extLst>
            <c:ext xmlns:c16="http://schemas.microsoft.com/office/drawing/2014/chart" uri="{C3380CC4-5D6E-409C-BE32-E72D297353CC}">
              <c16:uniqueId val="{00000012-563C-44AD-A64E-38ACF465ADC6}"/>
            </c:ext>
          </c:extLst>
        </c:ser>
        <c:ser>
          <c:idx val="19"/>
          <c:order val="19"/>
          <c:tx>
            <c:strRef>
              <c:f>'Results LCA_HVAC'!$F$3</c:f>
              <c:strCache>
                <c:ptCount val="1"/>
                <c:pt idx="0">
                  <c:v>Insulation - duct wrap</c:v>
                </c:pt>
              </c:strCache>
            </c:strRef>
          </c:tx>
          <c:spPr>
            <a:solidFill>
              <a:schemeClr val="accent2">
                <a:lumMod val="8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1.9401064516129036</c:v>
                </c:pt>
                <c:pt idx="1">
                  <c:v>1.9401064516129036</c:v>
                </c:pt>
                <c:pt idx="2">
                  <c:v>1.9401064516129036</c:v>
                </c:pt>
                <c:pt idx="3">
                  <c:v>1.9401064516129036</c:v>
                </c:pt>
                <c:pt idx="4">
                  <c:v>1.9401064516129036</c:v>
                </c:pt>
                <c:pt idx="5">
                  <c:v>1.9401064516129036</c:v>
                </c:pt>
                <c:pt idx="6">
                  <c:v>1.9401064516129036</c:v>
                </c:pt>
                <c:pt idx="7">
                  <c:v>1.9401064516129036</c:v>
                </c:pt>
                <c:pt idx="8">
                  <c:v>1.9401064516129036</c:v>
                </c:pt>
                <c:pt idx="9">
                  <c:v>1.9401064516129036</c:v>
                </c:pt>
                <c:pt idx="10">
                  <c:v>1.9401064516129036</c:v>
                </c:pt>
                <c:pt idx="11">
                  <c:v>1.9401064516129036</c:v>
                </c:pt>
                <c:pt idx="12">
                  <c:v>1.9401064516129036</c:v>
                </c:pt>
                <c:pt idx="13">
                  <c:v>1.9401064516129036</c:v>
                </c:pt>
                <c:pt idx="14">
                  <c:v>1.9401064516129036</c:v>
                </c:pt>
                <c:pt idx="15">
                  <c:v>1.9401064516129036</c:v>
                </c:pt>
              </c:numCache>
            </c:numRef>
          </c:val>
          <c:extLst>
            <c:ext xmlns:c16="http://schemas.microsoft.com/office/drawing/2014/chart" uri="{C3380CC4-5D6E-409C-BE32-E72D297353CC}">
              <c16:uniqueId val="{00000013-563C-44AD-A64E-38ACF465ADC6}"/>
            </c:ext>
          </c:extLst>
        </c:ser>
        <c:dLbls>
          <c:showLegendKey val="0"/>
          <c:showVal val="0"/>
          <c:showCatName val="0"/>
          <c:showSerName val="0"/>
          <c:showPercent val="0"/>
          <c:showBubbleSize val="0"/>
        </c:dLbls>
        <c:gapWidth val="219"/>
        <c:overlap val="100"/>
        <c:axId val="185430176"/>
        <c:axId val="793532912"/>
      </c:barChart>
      <c:catAx>
        <c:axId val="18543017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2912"/>
        <c:crosses val="autoZero"/>
        <c:auto val="1"/>
        <c:lblAlgn val="ctr"/>
        <c:lblOffset val="100"/>
        <c:noMultiLvlLbl val="0"/>
      </c:catAx>
      <c:valAx>
        <c:axId val="793532912"/>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LCA_HVAC'!$F$3</c:f>
              <c:strCache>
                <c:ptCount val="1"/>
                <c:pt idx="0">
                  <c:v>GWP [kg CO2e/m2]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30176"/>
        <c:crosses val="autoZero"/>
        <c:crossBetween val="between"/>
      </c:valAx>
      <c:spPr>
        <a:noFill/>
        <a:ln>
          <a:solidFill>
            <a:schemeClr val="bg1">
              <a:lumMod val="75000"/>
            </a:schemeClr>
          </a:solidFill>
        </a:ln>
        <a:effectLst/>
      </c:spPr>
    </c:plotArea>
    <c:legend>
      <c:legendPos val="r"/>
      <c:layout>
        <c:manualLayout>
          <c:xMode val="edge"/>
          <c:yMode val="edge"/>
          <c:x val="0.8224680903544882"/>
          <c:y val="7.576451027638835E-2"/>
          <c:w val="0.17425819296098244"/>
          <c:h val="0.56892465528109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LCA_HVAC!PivotTable1</c:name>
    <c:fmtId val="3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53969653475969"/>
          <c:y val="7.1666292452874883E-2"/>
          <c:w val="0.62123228720029422"/>
          <c:h val="0.6496963217754651"/>
        </c:manualLayout>
      </c:layout>
      <c:barChart>
        <c:barDir val="col"/>
        <c:grouping val="stacked"/>
        <c:varyColors val="0"/>
        <c:ser>
          <c:idx val="0"/>
          <c:order val="0"/>
          <c:tx>
            <c:strRef>
              <c:f>'Results LCA_HVAC'!$F$3</c:f>
              <c:strCache>
                <c:ptCount val="1"/>
                <c:pt idx="0">
                  <c:v>Air Cooled Chiller or Water Cooled Chiller + Cooling tower</c:v>
                </c:pt>
              </c:strCache>
            </c:strRef>
          </c:tx>
          <c:spPr>
            <a:solidFill>
              <a:schemeClr val="accent1"/>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20.63616603433838</c:v>
                </c:pt>
              </c:numCache>
            </c:numRef>
          </c:val>
          <c:extLst>
            <c:ext xmlns:c16="http://schemas.microsoft.com/office/drawing/2014/chart" uri="{C3380CC4-5D6E-409C-BE32-E72D297353CC}">
              <c16:uniqueId val="{00000000-8190-4856-BF9B-5764481E333A}"/>
            </c:ext>
          </c:extLst>
        </c:ser>
        <c:ser>
          <c:idx val="1"/>
          <c:order val="1"/>
          <c:tx>
            <c:strRef>
              <c:f>'Results LCA_HVAC'!$F$3</c:f>
              <c:strCache>
                <c:ptCount val="1"/>
                <c:pt idx="0">
                  <c:v>Boiler</c:v>
                </c:pt>
              </c:strCache>
            </c:strRef>
          </c:tx>
          <c:spPr>
            <a:solidFill>
              <a:schemeClr val="accent2"/>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4.9721048672062009</c:v>
                </c:pt>
                <c:pt idx="1">
                  <c:v>4.26180417189103</c:v>
                </c:pt>
                <c:pt idx="3">
                  <c:v>4.9721048672062009</c:v>
                </c:pt>
                <c:pt idx="5">
                  <c:v>7.9649864427789812</c:v>
                </c:pt>
                <c:pt idx="7">
                  <c:v>5.1237836615182948</c:v>
                </c:pt>
              </c:numCache>
            </c:numRef>
          </c:val>
          <c:extLst>
            <c:ext xmlns:c16="http://schemas.microsoft.com/office/drawing/2014/chart" uri="{C3380CC4-5D6E-409C-BE32-E72D297353CC}">
              <c16:uniqueId val="{00000001-8190-4856-BF9B-5764481E333A}"/>
            </c:ext>
          </c:extLst>
        </c:ser>
        <c:ser>
          <c:idx val="2"/>
          <c:order val="2"/>
          <c:tx>
            <c:strRef>
              <c:f>'Results LCA_HVAC'!$F$3</c:f>
              <c:strCache>
                <c:ptCount val="1"/>
                <c:pt idx="0">
                  <c:v>Cooling tower</c:v>
                </c:pt>
              </c:strCache>
            </c:strRef>
          </c:tx>
          <c:spPr>
            <a:solidFill>
              <a:schemeClr val="accent3"/>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1">
                  <c:v>9.4714688025633649</c:v>
                </c:pt>
                <c:pt idx="3">
                  <c:v>10.345842304867514</c:v>
                </c:pt>
                <c:pt idx="5">
                  <c:v>9.582435300859256</c:v>
                </c:pt>
                <c:pt idx="7">
                  <c:v>10.456808803163405</c:v>
                </c:pt>
              </c:numCache>
            </c:numRef>
          </c:val>
          <c:extLst>
            <c:ext xmlns:c16="http://schemas.microsoft.com/office/drawing/2014/chart" uri="{C3380CC4-5D6E-409C-BE32-E72D297353CC}">
              <c16:uniqueId val="{00000002-8190-4856-BF9B-5764481E333A}"/>
            </c:ext>
          </c:extLst>
        </c:ser>
        <c:ser>
          <c:idx val="3"/>
          <c:order val="3"/>
          <c:tx>
            <c:strRef>
              <c:f>'Results LCA_HVAC'!$F$3</c:f>
              <c:strCache>
                <c:ptCount val="1"/>
                <c:pt idx="0">
                  <c:v>Copper pipe</c:v>
                </c:pt>
              </c:strCache>
            </c:strRef>
          </c:tx>
          <c:spPr>
            <a:solidFill>
              <a:schemeClr val="accent4"/>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3.6823931612903222</c:v>
                </c:pt>
                <c:pt idx="1">
                  <c:v>1.8151680774193553</c:v>
                </c:pt>
                <c:pt idx="3">
                  <c:v>1.742522951612903</c:v>
                </c:pt>
                <c:pt idx="4">
                  <c:v>1.9564047096774195</c:v>
                </c:pt>
                <c:pt idx="5">
                  <c:v>1.8151680774193553</c:v>
                </c:pt>
                <c:pt idx="7">
                  <c:v>1.882052796774194</c:v>
                </c:pt>
                <c:pt idx="8">
                  <c:v>2.6311189838709677</c:v>
                </c:pt>
                <c:pt idx="12">
                  <c:v>2.8887371612903223</c:v>
                </c:pt>
              </c:numCache>
            </c:numRef>
          </c:val>
          <c:extLst>
            <c:ext xmlns:c16="http://schemas.microsoft.com/office/drawing/2014/chart" uri="{C3380CC4-5D6E-409C-BE32-E72D297353CC}">
              <c16:uniqueId val="{00000003-8190-4856-BF9B-5764481E333A}"/>
            </c:ext>
          </c:extLst>
        </c:ser>
        <c:ser>
          <c:idx val="4"/>
          <c:order val="4"/>
          <c:tx>
            <c:strRef>
              <c:f>'Results LCA_HVAC'!$F$3</c:f>
              <c:strCache>
                <c:ptCount val="1"/>
                <c:pt idx="0">
                  <c:v>Distributed zone WSHP</c:v>
                </c:pt>
              </c:strCache>
            </c:strRef>
          </c:tx>
          <c:spPr>
            <a:solidFill>
              <a:schemeClr val="accent5"/>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1">
                  <c:v>3.0171991935483877</c:v>
                </c:pt>
                <c:pt idx="3">
                  <c:v>3.0171991935483877</c:v>
                </c:pt>
                <c:pt idx="5">
                  <c:v>3.0171991935483877</c:v>
                </c:pt>
                <c:pt idx="7">
                  <c:v>4.2464284946236557</c:v>
                </c:pt>
              </c:numCache>
            </c:numRef>
          </c:val>
          <c:extLst>
            <c:ext xmlns:c16="http://schemas.microsoft.com/office/drawing/2014/chart" uri="{C3380CC4-5D6E-409C-BE32-E72D297353CC}">
              <c16:uniqueId val="{00000004-8190-4856-BF9B-5764481E333A}"/>
            </c:ext>
          </c:extLst>
        </c:ser>
        <c:ser>
          <c:idx val="5"/>
          <c:order val="5"/>
          <c:tx>
            <c:strRef>
              <c:f>'Results LCA_HVAC'!$F$3</c:f>
              <c:strCache>
                <c:ptCount val="1"/>
                <c:pt idx="0">
                  <c:v>DOAS ERV w/ electric heat</c:v>
                </c:pt>
              </c:strCache>
            </c:strRef>
          </c:tx>
          <c:spPr>
            <a:solidFill>
              <a:schemeClr val="accent6"/>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8">
                  <c:v>10.201024193548388</c:v>
                </c:pt>
                <c:pt idx="9">
                  <c:v>8.8408876344086043</c:v>
                </c:pt>
                <c:pt idx="12">
                  <c:v>10.201024193548388</c:v>
                </c:pt>
                <c:pt idx="13">
                  <c:v>9.7152611367127513</c:v>
                </c:pt>
              </c:numCache>
            </c:numRef>
          </c:val>
          <c:extLst>
            <c:ext xmlns:c16="http://schemas.microsoft.com/office/drawing/2014/chart" uri="{C3380CC4-5D6E-409C-BE32-E72D297353CC}">
              <c16:uniqueId val="{00000005-8190-4856-BF9B-5764481E333A}"/>
            </c:ext>
          </c:extLst>
        </c:ser>
        <c:ser>
          <c:idx val="6"/>
          <c:order val="6"/>
          <c:tx>
            <c:strRef>
              <c:f>'Results LCA_HVAC'!$F$3</c:f>
              <c:strCache>
                <c:ptCount val="1"/>
                <c:pt idx="0">
                  <c:v>DOAS w/ heat recovery</c:v>
                </c:pt>
              </c:strCache>
            </c:strRef>
          </c:tx>
          <c:spPr>
            <a:solidFill>
              <a:schemeClr val="accent1">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8.5774697580645167</c:v>
                </c:pt>
                <c:pt idx="1">
                  <c:v>8.5774697580645167</c:v>
                </c:pt>
                <c:pt idx="4">
                  <c:v>8.5774697580645167</c:v>
                </c:pt>
                <c:pt idx="5">
                  <c:v>8.5774697580645167</c:v>
                </c:pt>
              </c:numCache>
            </c:numRef>
          </c:val>
          <c:extLst>
            <c:ext xmlns:c16="http://schemas.microsoft.com/office/drawing/2014/chart" uri="{C3380CC4-5D6E-409C-BE32-E72D297353CC}">
              <c16:uniqueId val="{00000006-8190-4856-BF9B-5764481E333A}"/>
            </c:ext>
          </c:extLst>
        </c:ser>
        <c:ser>
          <c:idx val="7"/>
          <c:order val="7"/>
          <c:tx>
            <c:strRef>
              <c:f>'Results LCA_HVAC'!$F$3</c:f>
              <c:strCache>
                <c:ptCount val="1"/>
                <c:pt idx="0">
                  <c:v>Flexible duct</c:v>
                </c:pt>
              </c:strCache>
            </c:strRef>
          </c:tx>
          <c:spPr>
            <a:solidFill>
              <a:schemeClr val="accent2">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0.96443298145161283</c:v>
                </c:pt>
                <c:pt idx="1">
                  <c:v>0.96443298145161283</c:v>
                </c:pt>
                <c:pt idx="2">
                  <c:v>0.91192431451612921</c:v>
                </c:pt>
                <c:pt idx="3">
                  <c:v>0.90089035483870972</c:v>
                </c:pt>
                <c:pt idx="4">
                  <c:v>0.978777129032258</c:v>
                </c:pt>
                <c:pt idx="5">
                  <c:v>0.978777129032258</c:v>
                </c:pt>
                <c:pt idx="6">
                  <c:v>0.92295827419354848</c:v>
                </c:pt>
                <c:pt idx="7">
                  <c:v>0.92295827419354848</c:v>
                </c:pt>
                <c:pt idx="8">
                  <c:v>1.0008450483870965</c:v>
                </c:pt>
                <c:pt idx="9">
                  <c:v>0.99091448467741916</c:v>
                </c:pt>
                <c:pt idx="10">
                  <c:v>0.93399223387096797</c:v>
                </c:pt>
                <c:pt idx="11">
                  <c:v>0.92240657620967759</c:v>
                </c:pt>
                <c:pt idx="12">
                  <c:v>1.0339469274193547</c:v>
                </c:pt>
                <c:pt idx="13">
                  <c:v>9.4457185403225807</c:v>
                </c:pt>
                <c:pt idx="14">
                  <c:v>0.95606015322580662</c:v>
                </c:pt>
                <c:pt idx="15">
                  <c:v>0.95606015322580662</c:v>
                </c:pt>
              </c:numCache>
            </c:numRef>
          </c:val>
          <c:extLst>
            <c:ext xmlns:c16="http://schemas.microsoft.com/office/drawing/2014/chart" uri="{C3380CC4-5D6E-409C-BE32-E72D297353CC}">
              <c16:uniqueId val="{00000007-8190-4856-BF9B-5764481E333A}"/>
            </c:ext>
          </c:extLst>
        </c:ser>
        <c:ser>
          <c:idx val="8"/>
          <c:order val="8"/>
          <c:tx>
            <c:strRef>
              <c:f>'Results LCA_HVAC'!$F$3</c:f>
              <c:strCache>
                <c:ptCount val="1"/>
                <c:pt idx="0">
                  <c:v>Galv sheet metal</c:v>
                </c:pt>
              </c:strCache>
            </c:strRef>
          </c:tx>
          <c:spPr>
            <a:solidFill>
              <a:schemeClr val="accent3">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10.10043870967742</c:v>
                </c:pt>
                <c:pt idx="1">
                  <c:v>16.536838064516129</c:v>
                </c:pt>
                <c:pt idx="2">
                  <c:v>15.961674193548387</c:v>
                </c:pt>
                <c:pt idx="3">
                  <c:v>14.02853322580645</c:v>
                </c:pt>
                <c:pt idx="4">
                  <c:v>11.503277419354838</c:v>
                </c:pt>
                <c:pt idx="5">
                  <c:v>16.629600774193552</c:v>
                </c:pt>
                <c:pt idx="6">
                  <c:v>16.185251612903226</c:v>
                </c:pt>
                <c:pt idx="7">
                  <c:v>13.584154838709678</c:v>
                </c:pt>
                <c:pt idx="8">
                  <c:v>13.607535483870969</c:v>
                </c:pt>
                <c:pt idx="9">
                  <c:v>16.866212903225808</c:v>
                </c:pt>
                <c:pt idx="10">
                  <c:v>15.463188211143695</c:v>
                </c:pt>
                <c:pt idx="11">
                  <c:v>16.451567788856302</c:v>
                </c:pt>
                <c:pt idx="12">
                  <c:v>11.69032258064516</c:v>
                </c:pt>
                <c:pt idx="13">
                  <c:v>18.277819354838709</c:v>
                </c:pt>
                <c:pt idx="14">
                  <c:v>15.463188211143695</c:v>
                </c:pt>
                <c:pt idx="15">
                  <c:v>21.390729079178882</c:v>
                </c:pt>
              </c:numCache>
            </c:numRef>
          </c:val>
          <c:extLst>
            <c:ext xmlns:c16="http://schemas.microsoft.com/office/drawing/2014/chart" uri="{C3380CC4-5D6E-409C-BE32-E72D297353CC}">
              <c16:uniqueId val="{00000008-8190-4856-BF9B-5764481E333A}"/>
            </c:ext>
          </c:extLst>
        </c:ser>
        <c:ser>
          <c:idx val="9"/>
          <c:order val="9"/>
          <c:tx>
            <c:strRef>
              <c:f>'Results LCA_HVAC'!$F$3</c:f>
              <c:strCache>
                <c:ptCount val="1"/>
                <c:pt idx="0">
                  <c:v>Insulation - hydronic water insulation</c:v>
                </c:pt>
              </c:strCache>
            </c:strRef>
          </c:tx>
          <c:spPr>
            <a:solidFill>
              <a:schemeClr val="accent4">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1.2703483870967742</c:v>
                </c:pt>
                <c:pt idx="1">
                  <c:v>1.2703483870967742</c:v>
                </c:pt>
                <c:pt idx="2">
                  <c:v>1.2703483870967742</c:v>
                </c:pt>
                <c:pt idx="3">
                  <c:v>1.2703483870967742</c:v>
                </c:pt>
                <c:pt idx="4">
                  <c:v>1.2703483870967742</c:v>
                </c:pt>
                <c:pt idx="5">
                  <c:v>1.2703483870967742</c:v>
                </c:pt>
                <c:pt idx="6">
                  <c:v>1.2703483870967742</c:v>
                </c:pt>
                <c:pt idx="7">
                  <c:v>1.2703483870967742</c:v>
                </c:pt>
                <c:pt idx="8">
                  <c:v>1.2703483870967742</c:v>
                </c:pt>
                <c:pt idx="9">
                  <c:v>1.2703483870967742</c:v>
                </c:pt>
                <c:pt idx="10">
                  <c:v>1.2703483870967742</c:v>
                </c:pt>
                <c:pt idx="11">
                  <c:v>1.2703483870967742</c:v>
                </c:pt>
                <c:pt idx="12">
                  <c:v>1.2703483870967742</c:v>
                </c:pt>
                <c:pt idx="13">
                  <c:v>1.2703483870967742</c:v>
                </c:pt>
                <c:pt idx="14">
                  <c:v>1.2703483870967742</c:v>
                </c:pt>
                <c:pt idx="15">
                  <c:v>1.2703483870967742</c:v>
                </c:pt>
              </c:numCache>
            </c:numRef>
          </c:val>
          <c:extLst>
            <c:ext xmlns:c16="http://schemas.microsoft.com/office/drawing/2014/chart" uri="{C3380CC4-5D6E-409C-BE32-E72D297353CC}">
              <c16:uniqueId val="{00000009-8190-4856-BF9B-5764481E333A}"/>
            </c:ext>
          </c:extLst>
        </c:ser>
        <c:ser>
          <c:idx val="10"/>
          <c:order val="10"/>
          <c:tx>
            <c:strRef>
              <c:f>'Results LCA_HVAC'!$F$3</c:f>
              <c:strCache>
                <c:ptCount val="1"/>
                <c:pt idx="0">
                  <c:v>Packaged units</c:v>
                </c:pt>
              </c:strCache>
            </c:strRef>
          </c:tx>
          <c:spPr>
            <a:solidFill>
              <a:schemeClr val="accent5">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9">
                  <c:v>5.9380979923302508</c:v>
                </c:pt>
                <c:pt idx="10">
                  <c:v>8.1744499746221511</c:v>
                </c:pt>
                <c:pt idx="13">
                  <c:v>5.7544454771035429</c:v>
                </c:pt>
                <c:pt idx="14">
                  <c:v>9.8464530819986464</c:v>
                </c:pt>
                <c:pt idx="15">
                  <c:v>9.8464530819986464</c:v>
                </c:pt>
              </c:numCache>
            </c:numRef>
          </c:val>
          <c:extLst>
            <c:ext xmlns:c16="http://schemas.microsoft.com/office/drawing/2014/chart" uri="{C3380CC4-5D6E-409C-BE32-E72D297353CC}">
              <c16:uniqueId val="{0000000A-8190-4856-BF9B-5764481E333A}"/>
            </c:ext>
          </c:extLst>
        </c:ser>
        <c:ser>
          <c:idx val="11"/>
          <c:order val="11"/>
          <c:tx>
            <c:strRef>
              <c:f>'Results LCA_HVAC'!$F$3</c:f>
              <c:strCache>
                <c:ptCount val="1"/>
                <c:pt idx="0">
                  <c:v>Pumps</c:v>
                </c:pt>
              </c:strCache>
            </c:strRef>
          </c:tx>
          <c:spPr>
            <a:solidFill>
              <a:schemeClr val="accent6">
                <a:lumMod val="6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0.93728734206989239</c:v>
                </c:pt>
                <c:pt idx="1">
                  <c:v>1.8624686379928319</c:v>
                </c:pt>
                <c:pt idx="3">
                  <c:v>0.81436441196236542</c:v>
                </c:pt>
                <c:pt idx="5">
                  <c:v>1.2303933439740142</c:v>
                </c:pt>
                <c:pt idx="7">
                  <c:v>1.1372699120743728</c:v>
                </c:pt>
              </c:numCache>
            </c:numRef>
          </c:val>
          <c:extLst>
            <c:ext xmlns:c16="http://schemas.microsoft.com/office/drawing/2014/chart" uri="{C3380CC4-5D6E-409C-BE32-E72D297353CC}">
              <c16:uniqueId val="{0000000B-8190-4856-BF9B-5764481E333A}"/>
            </c:ext>
          </c:extLst>
        </c:ser>
        <c:ser>
          <c:idx val="12"/>
          <c:order val="12"/>
          <c:tx>
            <c:strRef>
              <c:f>'Results LCA_HVAC'!$F$3</c:f>
              <c:strCache>
                <c:ptCount val="1"/>
                <c:pt idx="0">
                  <c:v>Single duct VAVs or CAVs</c:v>
                </c:pt>
              </c:strCache>
            </c:strRef>
          </c:tx>
          <c:spPr>
            <a:solidFill>
              <a:schemeClr val="accent1">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3.5609249171752397</c:v>
                </c:pt>
                <c:pt idx="1">
                  <c:v>3.5609249171752397</c:v>
                </c:pt>
                <c:pt idx="4">
                  <c:v>3.5609249171752397</c:v>
                </c:pt>
                <c:pt idx="5">
                  <c:v>3.5609249171752397</c:v>
                </c:pt>
              </c:numCache>
            </c:numRef>
          </c:val>
          <c:extLst>
            <c:ext xmlns:c16="http://schemas.microsoft.com/office/drawing/2014/chart" uri="{C3380CC4-5D6E-409C-BE32-E72D297353CC}">
              <c16:uniqueId val="{0000000C-8190-4856-BF9B-5764481E333A}"/>
            </c:ext>
          </c:extLst>
        </c:ser>
        <c:ser>
          <c:idx val="13"/>
          <c:order val="13"/>
          <c:tx>
            <c:strRef>
              <c:f>'Results LCA_HVAC'!$F$3</c:f>
              <c:strCache>
                <c:ptCount val="1"/>
                <c:pt idx="0">
                  <c:v>Steel pipe</c:v>
                </c:pt>
              </c:strCache>
            </c:strRef>
          </c:tx>
          <c:spPr>
            <a:solidFill>
              <a:schemeClr val="accent2">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3.3678790606451612</c:v>
                </c:pt>
                <c:pt idx="1">
                  <c:v>3.3322750141935478</c:v>
                </c:pt>
                <c:pt idx="3">
                  <c:v>2.6773913264516125</c:v>
                </c:pt>
                <c:pt idx="5">
                  <c:v>2.6729408206451613</c:v>
                </c:pt>
                <c:pt idx="7">
                  <c:v>2.6773913264516125</c:v>
                </c:pt>
              </c:numCache>
            </c:numRef>
          </c:val>
          <c:extLst>
            <c:ext xmlns:c16="http://schemas.microsoft.com/office/drawing/2014/chart" uri="{C3380CC4-5D6E-409C-BE32-E72D297353CC}">
              <c16:uniqueId val="{0000000D-8190-4856-BF9B-5764481E333A}"/>
            </c:ext>
          </c:extLst>
        </c:ser>
        <c:ser>
          <c:idx val="14"/>
          <c:order val="14"/>
          <c:tx>
            <c:strRef>
              <c:f>'Results LCA_HVAC'!$F$3</c:f>
              <c:strCache>
                <c:ptCount val="1"/>
                <c:pt idx="0">
                  <c:v>VAV AHU w/ DX</c:v>
                </c:pt>
              </c:strCache>
            </c:strRef>
          </c:tx>
          <c:spPr>
            <a:solidFill>
              <a:schemeClr val="accent3">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2">
                  <c:v>11.7790273313783</c:v>
                </c:pt>
                <c:pt idx="6">
                  <c:v>25.026282145134633</c:v>
                </c:pt>
                <c:pt idx="11">
                  <c:v>18.913445219941348</c:v>
                </c:pt>
              </c:numCache>
            </c:numRef>
          </c:val>
          <c:extLst>
            <c:ext xmlns:c16="http://schemas.microsoft.com/office/drawing/2014/chart" uri="{C3380CC4-5D6E-409C-BE32-E72D297353CC}">
              <c16:uniqueId val="{0000000E-8190-4856-BF9B-5764481E333A}"/>
            </c:ext>
          </c:extLst>
        </c:ser>
        <c:ser>
          <c:idx val="15"/>
          <c:order val="15"/>
          <c:tx>
            <c:strRef>
              <c:f>'Results LCA_HVAC'!$F$3</c:f>
              <c:strCache>
                <c:ptCount val="1"/>
                <c:pt idx="0">
                  <c:v>VAV Terminals w/ electric heat</c:v>
                </c:pt>
              </c:strCache>
            </c:strRef>
          </c:tx>
          <c:spPr>
            <a:solidFill>
              <a:schemeClr val="accent4">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2">
                  <c:v>3.7184658369659989</c:v>
                </c:pt>
                <c:pt idx="6">
                  <c:v>2.8807482476024417</c:v>
                </c:pt>
                <c:pt idx="11">
                  <c:v>4.4761626416739331</c:v>
                </c:pt>
              </c:numCache>
            </c:numRef>
          </c:val>
          <c:extLst>
            <c:ext xmlns:c16="http://schemas.microsoft.com/office/drawing/2014/chart" uri="{C3380CC4-5D6E-409C-BE32-E72D297353CC}">
              <c16:uniqueId val="{0000000F-8190-4856-BF9B-5764481E333A}"/>
            </c:ext>
          </c:extLst>
        </c:ser>
        <c:ser>
          <c:idx val="16"/>
          <c:order val="16"/>
          <c:tx>
            <c:strRef>
              <c:f>'Results LCA_HVAC'!$F$3</c:f>
              <c:strCache>
                <c:ptCount val="1"/>
                <c:pt idx="0">
                  <c:v>VRF casettes</c:v>
                </c:pt>
              </c:strCache>
            </c:strRef>
          </c:tx>
          <c:spPr>
            <a:solidFill>
              <a:schemeClr val="accent5">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8">
                  <c:v>3.8610028596338277</c:v>
                </c:pt>
                <c:pt idx="12">
                  <c:v>5.4414133565823892</c:v>
                </c:pt>
              </c:numCache>
            </c:numRef>
          </c:val>
          <c:extLst>
            <c:ext xmlns:c16="http://schemas.microsoft.com/office/drawing/2014/chart" uri="{C3380CC4-5D6E-409C-BE32-E72D297353CC}">
              <c16:uniqueId val="{00000010-8190-4856-BF9B-5764481E333A}"/>
            </c:ext>
          </c:extLst>
        </c:ser>
        <c:ser>
          <c:idx val="17"/>
          <c:order val="17"/>
          <c:tx>
            <c:strRef>
              <c:f>'Results LCA_HVAC'!$F$3</c:f>
              <c:strCache>
                <c:ptCount val="1"/>
                <c:pt idx="0">
                  <c:v>VRF fan coils</c:v>
                </c:pt>
              </c:strCache>
            </c:strRef>
          </c:tx>
          <c:spPr>
            <a:solidFill>
              <a:schemeClr val="accent6">
                <a:lumMod val="80000"/>
                <a:lumOff val="2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4">
                  <c:v>4.8412574716652141</c:v>
                </c:pt>
              </c:numCache>
            </c:numRef>
          </c:val>
          <c:extLst>
            <c:ext xmlns:c16="http://schemas.microsoft.com/office/drawing/2014/chart" uri="{C3380CC4-5D6E-409C-BE32-E72D297353CC}">
              <c16:uniqueId val="{00000011-8190-4856-BF9B-5764481E333A}"/>
            </c:ext>
          </c:extLst>
        </c:ser>
        <c:ser>
          <c:idx val="18"/>
          <c:order val="18"/>
          <c:tx>
            <c:strRef>
              <c:f>'Results LCA_HVAC'!$F$3</c:f>
              <c:strCache>
                <c:ptCount val="1"/>
                <c:pt idx="0">
                  <c:v>VRF outdoor units</c:v>
                </c:pt>
              </c:strCache>
            </c:strRef>
          </c:tx>
          <c:spPr>
            <a:solidFill>
              <a:schemeClr val="accent1">
                <a:lumMod val="8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4">
                  <c:v>5.2210685483870973</c:v>
                </c:pt>
                <c:pt idx="8">
                  <c:v>7.5542335559475831</c:v>
                </c:pt>
                <c:pt idx="12">
                  <c:v>10.931612273185483</c:v>
                </c:pt>
              </c:numCache>
            </c:numRef>
          </c:val>
          <c:extLst>
            <c:ext xmlns:c16="http://schemas.microsoft.com/office/drawing/2014/chart" uri="{C3380CC4-5D6E-409C-BE32-E72D297353CC}">
              <c16:uniqueId val="{00000012-8190-4856-BF9B-5764481E333A}"/>
            </c:ext>
          </c:extLst>
        </c:ser>
        <c:ser>
          <c:idx val="19"/>
          <c:order val="19"/>
          <c:tx>
            <c:strRef>
              <c:f>'Results LCA_HVAC'!$F$3</c:f>
              <c:strCache>
                <c:ptCount val="1"/>
                <c:pt idx="0">
                  <c:v>Insulation - duct wrap</c:v>
                </c:pt>
              </c:strCache>
            </c:strRef>
          </c:tx>
          <c:spPr>
            <a:solidFill>
              <a:schemeClr val="accent2">
                <a:lumMod val="80000"/>
              </a:schemeClr>
            </a:solidFill>
            <a:ln>
              <a:noFill/>
            </a:ln>
            <a:effectLst/>
          </c:spPr>
          <c:invertIfNegative val="0"/>
          <c:cat>
            <c:strRef>
              <c:f>'Results LCA_HVAC'!$F$3</c:f>
              <c:strCache>
                <c:ptCount val="16"/>
                <c:pt idx="0">
                  <c:v>Large HP a</c:v>
                </c:pt>
                <c:pt idx="1">
                  <c:v>Large HP b</c:v>
                </c:pt>
                <c:pt idx="2">
                  <c:v>Large Standard a</c:v>
                </c:pt>
                <c:pt idx="3">
                  <c:v>Large Standard b</c:v>
                </c:pt>
                <c:pt idx="4">
                  <c:v>Medium HP a</c:v>
                </c:pt>
                <c:pt idx="5">
                  <c:v>Medium HP b</c:v>
                </c:pt>
                <c:pt idx="6">
                  <c:v>Medium Standard a</c:v>
                </c:pt>
                <c:pt idx="7">
                  <c:v>Medium Standard b</c:v>
                </c:pt>
                <c:pt idx="8">
                  <c:v>Small HP a</c:v>
                </c:pt>
                <c:pt idx="9">
                  <c:v>Small HP b
</c:v>
                </c:pt>
                <c:pt idx="10">
                  <c:v>Small Standard a</c:v>
                </c:pt>
                <c:pt idx="11">
                  <c:v>Small Standard b</c:v>
                </c:pt>
                <c:pt idx="12">
                  <c:v>XSmall HP a</c:v>
                </c:pt>
                <c:pt idx="13">
                  <c:v>XSmall HP b</c:v>
                </c:pt>
                <c:pt idx="14">
                  <c:v>XSmall Standard a</c:v>
                </c:pt>
                <c:pt idx="15">
                  <c:v>XSmall Standard b</c:v>
                </c:pt>
              </c:strCache>
            </c:strRef>
          </c:cat>
          <c:val>
            <c:numRef>
              <c:f>'Results LCA_HVAC'!$F$3</c:f>
              <c:numCache>
                <c:formatCode>0.0</c:formatCode>
                <c:ptCount val="16"/>
                <c:pt idx="0">
                  <c:v>1.9401064516129036</c:v>
                </c:pt>
                <c:pt idx="1">
                  <c:v>1.9401064516129036</c:v>
                </c:pt>
                <c:pt idx="2">
                  <c:v>1.9401064516129036</c:v>
                </c:pt>
                <c:pt idx="3">
                  <c:v>1.9401064516129036</c:v>
                </c:pt>
                <c:pt idx="4">
                  <c:v>1.9401064516129036</c:v>
                </c:pt>
                <c:pt idx="5">
                  <c:v>1.9401064516129036</c:v>
                </c:pt>
                <c:pt idx="6">
                  <c:v>1.9401064516129036</c:v>
                </c:pt>
                <c:pt idx="7">
                  <c:v>1.9401064516129036</c:v>
                </c:pt>
                <c:pt idx="8">
                  <c:v>1.9401064516129036</c:v>
                </c:pt>
                <c:pt idx="9">
                  <c:v>1.9401064516129036</c:v>
                </c:pt>
                <c:pt idx="10">
                  <c:v>1.9401064516129036</c:v>
                </c:pt>
                <c:pt idx="11">
                  <c:v>1.9401064516129036</c:v>
                </c:pt>
                <c:pt idx="12">
                  <c:v>1.9401064516129036</c:v>
                </c:pt>
                <c:pt idx="13">
                  <c:v>1.9401064516129036</c:v>
                </c:pt>
                <c:pt idx="14">
                  <c:v>1.9401064516129036</c:v>
                </c:pt>
                <c:pt idx="15">
                  <c:v>1.9401064516129036</c:v>
                </c:pt>
              </c:numCache>
            </c:numRef>
          </c:val>
          <c:extLst>
            <c:ext xmlns:c16="http://schemas.microsoft.com/office/drawing/2014/chart" uri="{C3380CC4-5D6E-409C-BE32-E72D297353CC}">
              <c16:uniqueId val="{00000013-8190-4856-BF9B-5764481E333A}"/>
            </c:ext>
          </c:extLst>
        </c:ser>
        <c:dLbls>
          <c:showLegendKey val="0"/>
          <c:showVal val="0"/>
          <c:showCatName val="0"/>
          <c:showSerName val="0"/>
          <c:showPercent val="0"/>
          <c:showBubbleSize val="0"/>
        </c:dLbls>
        <c:gapWidth val="219"/>
        <c:overlap val="100"/>
        <c:axId val="185430176"/>
        <c:axId val="793532912"/>
      </c:barChart>
      <c:catAx>
        <c:axId val="18543017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532912"/>
        <c:crosses val="autoZero"/>
        <c:auto val="1"/>
        <c:lblAlgn val="ctr"/>
        <c:lblOffset val="100"/>
        <c:noMultiLvlLbl val="0"/>
      </c:catAx>
      <c:valAx>
        <c:axId val="793532912"/>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 LCA_HVAC'!$F$3</c:f>
              <c:strCache>
                <c:ptCount val="1"/>
                <c:pt idx="0">
                  <c:v>GWP [kg CO2e/m2]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430176"/>
        <c:crosses val="autoZero"/>
        <c:crossBetween val="between"/>
      </c:valAx>
      <c:spPr>
        <a:noFill/>
        <a:ln>
          <a:solidFill>
            <a:schemeClr val="bg1">
              <a:lumMod val="75000"/>
            </a:schemeClr>
          </a:solidFill>
        </a:ln>
        <a:effectLst/>
      </c:spPr>
    </c:plotArea>
    <c:legend>
      <c:legendPos val="r"/>
      <c:layout>
        <c:manualLayout>
          <c:xMode val="edge"/>
          <c:yMode val="edge"/>
          <c:x val="0.8224680903544882"/>
          <c:y val="7.576451027638835E-2"/>
          <c:w val="0.17425819296098244"/>
          <c:h val="0.56892465528109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LCA_ELEC!PivotTable1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
        <c:idx val="153"/>
        <c:spPr>
          <a:solidFill>
            <a:schemeClr val="accent1"/>
          </a:solidFill>
          <a:ln>
            <a:noFill/>
          </a:ln>
          <a:effectLst/>
        </c:spPr>
        <c:marker>
          <c:symbol val="none"/>
        </c:marker>
      </c:pivotFmt>
      <c:pivotFmt>
        <c:idx val="154"/>
        <c:spPr>
          <a:solidFill>
            <a:schemeClr val="accent1"/>
          </a:solidFill>
          <a:ln>
            <a:noFill/>
          </a:ln>
          <a:effectLst/>
        </c:spPr>
        <c:marker>
          <c:symbol val="none"/>
        </c:marker>
      </c:pivotFmt>
      <c:pivotFmt>
        <c:idx val="155"/>
        <c:spPr>
          <a:solidFill>
            <a:schemeClr val="accent1"/>
          </a:solidFill>
          <a:ln>
            <a:noFill/>
          </a:ln>
          <a:effectLst/>
        </c:spPr>
        <c:marker>
          <c:symbol val="none"/>
        </c:marker>
      </c:pivotFmt>
      <c:pivotFmt>
        <c:idx val="156"/>
        <c:spPr>
          <a:solidFill>
            <a:schemeClr val="accent1"/>
          </a:solidFill>
          <a:ln>
            <a:noFill/>
          </a:ln>
          <a:effectLst/>
        </c:spPr>
        <c:marker>
          <c:symbol val="none"/>
        </c:marker>
      </c:pivotFmt>
      <c:pivotFmt>
        <c:idx val="157"/>
        <c:spPr>
          <a:solidFill>
            <a:schemeClr val="accent1"/>
          </a:solidFill>
          <a:ln>
            <a:noFill/>
          </a:ln>
          <a:effectLst/>
        </c:spPr>
        <c:marker>
          <c:symbol val="none"/>
        </c:marker>
      </c:pivotFmt>
      <c:pivotFmt>
        <c:idx val="158"/>
        <c:spPr>
          <a:solidFill>
            <a:schemeClr val="accent1"/>
          </a:solidFill>
          <a:ln>
            <a:noFill/>
          </a:ln>
          <a:effectLst/>
        </c:spPr>
        <c:marker>
          <c:symbol val="none"/>
        </c:marker>
      </c:pivotFmt>
      <c:pivotFmt>
        <c:idx val="159"/>
        <c:spPr>
          <a:solidFill>
            <a:schemeClr val="accent1"/>
          </a:solidFill>
          <a:ln>
            <a:noFill/>
          </a:ln>
          <a:effectLst/>
        </c:spPr>
        <c:marker>
          <c:symbol val="none"/>
        </c:marker>
      </c:pivotFmt>
      <c:pivotFmt>
        <c:idx val="160"/>
        <c:spPr>
          <a:solidFill>
            <a:schemeClr val="accent1"/>
          </a:solidFill>
          <a:ln>
            <a:noFill/>
          </a:ln>
          <a:effectLst/>
        </c:spPr>
        <c:marker>
          <c:symbol val="none"/>
        </c:marker>
      </c:pivotFmt>
      <c:pivotFmt>
        <c:idx val="161"/>
        <c:spPr>
          <a:solidFill>
            <a:schemeClr val="accent1"/>
          </a:solidFill>
          <a:ln>
            <a:noFill/>
          </a:ln>
          <a:effectLst/>
        </c:spPr>
        <c:marker>
          <c:symbol val="none"/>
        </c:marker>
      </c:pivotFmt>
      <c:pivotFmt>
        <c:idx val="162"/>
        <c:spPr>
          <a:solidFill>
            <a:schemeClr val="accent1"/>
          </a:solidFill>
          <a:ln>
            <a:noFill/>
          </a:ln>
          <a:effectLst/>
        </c:spPr>
        <c:marker>
          <c:symbol val="none"/>
        </c:marker>
      </c:pivotFmt>
      <c:pivotFmt>
        <c:idx val="163"/>
        <c:spPr>
          <a:solidFill>
            <a:schemeClr val="accent1"/>
          </a:solidFill>
          <a:ln>
            <a:noFill/>
          </a:ln>
          <a:effectLst/>
        </c:spPr>
        <c:marker>
          <c:symbol val="none"/>
        </c:marker>
      </c:pivotFmt>
      <c:pivotFmt>
        <c:idx val="164"/>
        <c:spPr>
          <a:solidFill>
            <a:schemeClr val="accent1"/>
          </a:solidFill>
          <a:ln>
            <a:noFill/>
          </a:ln>
          <a:effectLst/>
        </c:spPr>
        <c:marker>
          <c:symbol val="none"/>
        </c:marker>
      </c:pivotFmt>
      <c:pivotFmt>
        <c:idx val="165"/>
        <c:spPr>
          <a:solidFill>
            <a:schemeClr val="accent1"/>
          </a:solidFill>
          <a:ln>
            <a:noFill/>
          </a:ln>
          <a:effectLst/>
        </c:spPr>
        <c:marker>
          <c:symbol val="none"/>
        </c:marker>
      </c:pivotFmt>
      <c:pivotFmt>
        <c:idx val="166"/>
        <c:spPr>
          <a:solidFill>
            <a:schemeClr val="accent1"/>
          </a:solidFill>
          <a:ln>
            <a:noFill/>
          </a:ln>
          <a:effectLst/>
        </c:spPr>
        <c:marker>
          <c:symbol val="none"/>
        </c:marker>
      </c:pivotFmt>
      <c:pivotFmt>
        <c:idx val="167"/>
        <c:spPr>
          <a:solidFill>
            <a:schemeClr val="accent1"/>
          </a:solidFill>
          <a:ln>
            <a:noFill/>
          </a:ln>
          <a:effectLst/>
        </c:spPr>
        <c:marker>
          <c:symbol val="none"/>
        </c:marker>
      </c:pivotFmt>
      <c:pivotFmt>
        <c:idx val="168"/>
        <c:spPr>
          <a:solidFill>
            <a:schemeClr val="accent1"/>
          </a:solidFill>
          <a:ln>
            <a:noFill/>
          </a:ln>
          <a:effectLst/>
        </c:spPr>
        <c:marker>
          <c:symbol val="none"/>
        </c:marker>
      </c:pivotFmt>
      <c:pivotFmt>
        <c:idx val="169"/>
        <c:spPr>
          <a:solidFill>
            <a:schemeClr val="accent1"/>
          </a:solidFill>
          <a:ln>
            <a:noFill/>
          </a:ln>
          <a:effectLst/>
        </c:spPr>
        <c:marker>
          <c:symbol val="none"/>
        </c:marker>
      </c:pivotFmt>
      <c:pivotFmt>
        <c:idx val="170"/>
        <c:spPr>
          <a:solidFill>
            <a:schemeClr val="accent1"/>
          </a:solidFill>
          <a:ln>
            <a:noFill/>
          </a:ln>
          <a:effectLst/>
        </c:spPr>
        <c:marker>
          <c:symbol val="none"/>
        </c:marker>
      </c:pivotFmt>
      <c:pivotFmt>
        <c:idx val="171"/>
        <c:spPr>
          <a:solidFill>
            <a:schemeClr val="accent1"/>
          </a:solidFill>
          <a:ln>
            <a:noFill/>
          </a:ln>
          <a:effectLst/>
        </c:spPr>
        <c:marker>
          <c:symbol val="none"/>
        </c:marker>
      </c:pivotFmt>
      <c:pivotFmt>
        <c:idx val="1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pivotFmt>
      <c:pivotFmt>
        <c:idx val="174"/>
        <c:spPr>
          <a:solidFill>
            <a:schemeClr val="accent1"/>
          </a:solidFill>
          <a:ln>
            <a:noFill/>
          </a:ln>
          <a:effectLst/>
        </c:spPr>
        <c:marker>
          <c:symbol val="none"/>
        </c:marker>
      </c:pivotFmt>
      <c:pivotFmt>
        <c:idx val="175"/>
        <c:spPr>
          <a:solidFill>
            <a:schemeClr val="accent1"/>
          </a:solidFill>
          <a:ln>
            <a:noFill/>
          </a:ln>
          <a:effectLst/>
        </c:spPr>
        <c:marker>
          <c:symbol val="none"/>
        </c:marker>
      </c:pivotFmt>
      <c:pivotFmt>
        <c:idx val="176"/>
        <c:spPr>
          <a:solidFill>
            <a:schemeClr val="accent1"/>
          </a:solidFill>
          <a:ln>
            <a:noFill/>
          </a:ln>
          <a:effectLst/>
        </c:spPr>
        <c:marker>
          <c:symbol val="none"/>
        </c:marker>
      </c:pivotFmt>
      <c:pivotFmt>
        <c:idx val="177"/>
        <c:spPr>
          <a:solidFill>
            <a:schemeClr val="accent1"/>
          </a:solidFill>
          <a:ln>
            <a:noFill/>
          </a:ln>
          <a:effectLst/>
        </c:spPr>
        <c:marker>
          <c:symbol val="none"/>
        </c:marker>
      </c:pivotFmt>
      <c:pivotFmt>
        <c:idx val="178"/>
        <c:spPr>
          <a:solidFill>
            <a:schemeClr val="accent1"/>
          </a:solidFill>
          <a:ln>
            <a:noFill/>
          </a:ln>
          <a:effectLst/>
        </c:spPr>
        <c:marker>
          <c:symbol val="none"/>
        </c:marker>
      </c:pivotFmt>
      <c:pivotFmt>
        <c:idx val="179"/>
        <c:spPr>
          <a:solidFill>
            <a:schemeClr val="accent1"/>
          </a:solidFill>
          <a:ln>
            <a:noFill/>
          </a:ln>
          <a:effectLst/>
        </c:spPr>
        <c:marker>
          <c:symbol val="none"/>
        </c:marker>
      </c:pivotFmt>
      <c:pivotFmt>
        <c:idx val="180"/>
        <c:spPr>
          <a:solidFill>
            <a:schemeClr val="accent1"/>
          </a:solidFill>
          <a:ln>
            <a:noFill/>
          </a:ln>
          <a:effectLst/>
        </c:spPr>
        <c:marker>
          <c:symbol val="none"/>
        </c:marker>
      </c:pivotFmt>
      <c:pivotFmt>
        <c:idx val="181"/>
        <c:spPr>
          <a:solidFill>
            <a:schemeClr val="accent1"/>
          </a:solidFill>
          <a:ln>
            <a:noFill/>
          </a:ln>
          <a:effectLst/>
        </c:spPr>
        <c:marker>
          <c:symbol val="none"/>
        </c:marker>
      </c:pivotFmt>
      <c:pivotFmt>
        <c:idx val="182"/>
        <c:spPr>
          <a:solidFill>
            <a:schemeClr val="accent1"/>
          </a:solidFill>
          <a:ln>
            <a:noFill/>
          </a:ln>
          <a:effectLst/>
        </c:spPr>
        <c:marker>
          <c:symbol val="none"/>
        </c:marker>
      </c:pivotFmt>
      <c:pivotFmt>
        <c:idx val="183"/>
        <c:spPr>
          <a:solidFill>
            <a:schemeClr val="accent1"/>
          </a:solidFill>
          <a:ln>
            <a:noFill/>
          </a:ln>
          <a:effectLst/>
        </c:spPr>
        <c:marker>
          <c:symbol val="none"/>
        </c:marker>
      </c:pivotFmt>
      <c:pivotFmt>
        <c:idx val="184"/>
        <c:spPr>
          <a:solidFill>
            <a:schemeClr val="accent1"/>
          </a:solidFill>
          <a:ln>
            <a:noFill/>
          </a:ln>
          <a:effectLst/>
        </c:spPr>
        <c:marker>
          <c:symbol val="none"/>
        </c:marker>
      </c:pivotFmt>
      <c:pivotFmt>
        <c:idx val="185"/>
        <c:spPr>
          <a:solidFill>
            <a:schemeClr val="accent1"/>
          </a:solidFill>
          <a:ln>
            <a:noFill/>
          </a:ln>
          <a:effectLst/>
        </c:spPr>
        <c:marker>
          <c:symbol val="none"/>
        </c:marker>
      </c:pivotFmt>
      <c:pivotFmt>
        <c:idx val="186"/>
        <c:spPr>
          <a:solidFill>
            <a:schemeClr val="accent1"/>
          </a:solidFill>
          <a:ln>
            <a:noFill/>
          </a:ln>
          <a:effectLst/>
        </c:spPr>
        <c:marker>
          <c:symbol val="none"/>
        </c:marker>
      </c:pivotFmt>
      <c:pivotFmt>
        <c:idx val="187"/>
        <c:spPr>
          <a:solidFill>
            <a:schemeClr val="accent1"/>
          </a:solidFill>
          <a:ln>
            <a:noFill/>
          </a:ln>
          <a:effectLst/>
        </c:spPr>
        <c:marker>
          <c:symbol val="none"/>
        </c:marker>
      </c:pivotFmt>
      <c:pivotFmt>
        <c:idx val="188"/>
        <c:spPr>
          <a:solidFill>
            <a:schemeClr val="accent1"/>
          </a:solidFill>
          <a:ln>
            <a:noFill/>
          </a:ln>
          <a:effectLst/>
        </c:spPr>
        <c:marker>
          <c:symbol val="none"/>
        </c:marker>
      </c:pivotFmt>
      <c:pivotFmt>
        <c:idx val="189"/>
        <c:spPr>
          <a:solidFill>
            <a:schemeClr val="accent1"/>
          </a:solidFill>
          <a:ln>
            <a:noFill/>
          </a:ln>
          <a:effectLst/>
        </c:spPr>
        <c:marker>
          <c:symbol val="none"/>
        </c:marker>
      </c:pivotFmt>
      <c:pivotFmt>
        <c:idx val="190"/>
        <c:spPr>
          <a:solidFill>
            <a:schemeClr val="accent1"/>
          </a:solidFill>
          <a:ln>
            <a:noFill/>
          </a:ln>
          <a:effectLst/>
        </c:spPr>
        <c:marker>
          <c:symbol val="none"/>
        </c:marker>
      </c:pivotFmt>
      <c:pivotFmt>
        <c:idx val="191"/>
        <c:spPr>
          <a:solidFill>
            <a:schemeClr val="accent1"/>
          </a:solidFill>
          <a:ln>
            <a:noFill/>
          </a:ln>
          <a:effectLst/>
        </c:spPr>
        <c:marker>
          <c:symbol val="none"/>
        </c:marker>
      </c:pivotFmt>
      <c:pivotFmt>
        <c:idx val="192"/>
        <c:spPr>
          <a:solidFill>
            <a:schemeClr val="accent1"/>
          </a:solidFill>
          <a:ln>
            <a:noFill/>
          </a:ln>
          <a:effectLst/>
        </c:spPr>
        <c:marker>
          <c:symbol val="none"/>
        </c:marker>
      </c:pivotFmt>
      <c:pivotFmt>
        <c:idx val="193"/>
        <c:spPr>
          <a:solidFill>
            <a:schemeClr val="accent1"/>
          </a:solidFill>
          <a:ln>
            <a:noFill/>
          </a:ln>
          <a:effectLst/>
        </c:spPr>
        <c:marker>
          <c:symbol val="none"/>
        </c:marker>
      </c:pivotFmt>
      <c:pivotFmt>
        <c:idx val="194"/>
        <c:spPr>
          <a:solidFill>
            <a:schemeClr val="accent1"/>
          </a:solidFill>
          <a:ln>
            <a:noFill/>
          </a:ln>
          <a:effectLst/>
        </c:spPr>
        <c:marker>
          <c:symbol val="none"/>
        </c:marker>
      </c:pivotFmt>
      <c:pivotFmt>
        <c:idx val="195"/>
        <c:spPr>
          <a:solidFill>
            <a:schemeClr val="accent1"/>
          </a:solidFill>
          <a:ln>
            <a:noFill/>
          </a:ln>
          <a:effectLst/>
        </c:spPr>
        <c:marker>
          <c:symbol val="none"/>
        </c:marker>
      </c:pivotFmt>
      <c:pivotFmt>
        <c:idx val="196"/>
        <c:spPr>
          <a:solidFill>
            <a:schemeClr val="accent1"/>
          </a:solidFill>
          <a:ln>
            <a:noFill/>
          </a:ln>
          <a:effectLst/>
        </c:spPr>
        <c:marker>
          <c:symbol val="none"/>
        </c:marker>
      </c:pivotFmt>
      <c:pivotFmt>
        <c:idx val="197"/>
        <c:spPr>
          <a:solidFill>
            <a:schemeClr val="accent1"/>
          </a:solidFill>
          <a:ln>
            <a:noFill/>
          </a:ln>
          <a:effectLst/>
        </c:spPr>
        <c:marker>
          <c:symbol val="none"/>
        </c:marker>
      </c:pivotFmt>
      <c:pivotFmt>
        <c:idx val="198"/>
        <c:spPr>
          <a:solidFill>
            <a:schemeClr val="accent1"/>
          </a:solidFill>
          <a:ln>
            <a:noFill/>
          </a:ln>
          <a:effectLst/>
        </c:spPr>
        <c:marker>
          <c:symbol val="none"/>
        </c:marker>
      </c:pivotFmt>
      <c:pivotFmt>
        <c:idx val="199"/>
        <c:spPr>
          <a:solidFill>
            <a:schemeClr val="accent1"/>
          </a:solidFill>
          <a:ln>
            <a:noFill/>
          </a:ln>
          <a:effectLst/>
        </c:spPr>
        <c:marker>
          <c:symbol val="none"/>
        </c:marker>
      </c:pivotFmt>
      <c:pivotFmt>
        <c:idx val="200"/>
        <c:spPr>
          <a:solidFill>
            <a:schemeClr val="accent1"/>
          </a:solidFill>
          <a:ln>
            <a:noFill/>
          </a:ln>
          <a:effectLst/>
        </c:spPr>
        <c:marker>
          <c:symbol val="none"/>
        </c:marker>
      </c:pivotFmt>
      <c:pivotFmt>
        <c:idx val="201"/>
        <c:spPr>
          <a:solidFill>
            <a:schemeClr val="accent1"/>
          </a:solidFill>
          <a:ln>
            <a:noFill/>
          </a:ln>
          <a:effectLst/>
        </c:spPr>
        <c:marker>
          <c:symbol val="none"/>
        </c:marker>
      </c:pivotFmt>
      <c:pivotFmt>
        <c:idx val="202"/>
        <c:spPr>
          <a:solidFill>
            <a:schemeClr val="accent1"/>
          </a:solidFill>
          <a:ln>
            <a:noFill/>
          </a:ln>
          <a:effectLst/>
        </c:spPr>
        <c:marker>
          <c:symbol val="none"/>
        </c:marker>
      </c:pivotFmt>
      <c:pivotFmt>
        <c:idx val="203"/>
        <c:spPr>
          <a:solidFill>
            <a:schemeClr val="accent1"/>
          </a:solidFill>
          <a:ln>
            <a:noFill/>
          </a:ln>
          <a:effectLst/>
        </c:spPr>
        <c:marker>
          <c:symbol val="none"/>
        </c:marker>
      </c:pivotFmt>
      <c:pivotFmt>
        <c:idx val="204"/>
        <c:spPr>
          <a:solidFill>
            <a:schemeClr val="accent1"/>
          </a:solidFill>
          <a:ln>
            <a:noFill/>
          </a:ln>
          <a:effectLst/>
        </c:spPr>
        <c:marker>
          <c:symbol val="none"/>
        </c:marker>
      </c:pivotFmt>
      <c:pivotFmt>
        <c:idx val="205"/>
        <c:spPr>
          <a:solidFill>
            <a:schemeClr val="accent1"/>
          </a:solidFill>
          <a:ln>
            <a:noFill/>
          </a:ln>
          <a:effectLst/>
        </c:spPr>
        <c:marker>
          <c:symbol val="none"/>
        </c:marker>
      </c:pivotFmt>
      <c:pivotFmt>
        <c:idx val="206"/>
        <c:spPr>
          <a:solidFill>
            <a:schemeClr val="accent1"/>
          </a:solidFill>
          <a:ln>
            <a:noFill/>
          </a:ln>
          <a:effectLst/>
        </c:spPr>
        <c:marker>
          <c:symbol val="none"/>
        </c:marker>
      </c:pivotFmt>
      <c:pivotFmt>
        <c:idx val="207"/>
        <c:spPr>
          <a:solidFill>
            <a:schemeClr val="accent1"/>
          </a:solidFill>
          <a:ln>
            <a:noFill/>
          </a:ln>
          <a:effectLst/>
        </c:spPr>
        <c:marker>
          <c:symbol val="none"/>
        </c:marker>
      </c:pivotFmt>
      <c:pivotFmt>
        <c:idx val="208"/>
        <c:spPr>
          <a:solidFill>
            <a:schemeClr val="accent1"/>
          </a:solidFill>
          <a:ln>
            <a:noFill/>
          </a:ln>
          <a:effectLst/>
        </c:spPr>
        <c:marker>
          <c:symbol val="none"/>
        </c:marker>
      </c:pivotFmt>
      <c:pivotFmt>
        <c:idx val="209"/>
        <c:spPr>
          <a:solidFill>
            <a:schemeClr val="accent1"/>
          </a:solidFill>
          <a:ln>
            <a:noFill/>
          </a:ln>
          <a:effectLst/>
        </c:spPr>
        <c:marker>
          <c:symbol val="none"/>
        </c:marker>
      </c:pivotFmt>
      <c:pivotFmt>
        <c:idx val="210"/>
        <c:spPr>
          <a:solidFill>
            <a:schemeClr val="accent1"/>
          </a:solidFill>
          <a:ln>
            <a:noFill/>
          </a:ln>
          <a:effectLst/>
        </c:spPr>
        <c:marker>
          <c:symbol val="none"/>
        </c:marker>
      </c:pivotFmt>
      <c:pivotFmt>
        <c:idx val="211"/>
        <c:spPr>
          <a:solidFill>
            <a:schemeClr val="accent1"/>
          </a:solidFill>
          <a:ln>
            <a:noFill/>
          </a:ln>
          <a:effectLst/>
        </c:spPr>
        <c:marker>
          <c:symbol val="none"/>
        </c:marker>
      </c:pivotFmt>
      <c:pivotFmt>
        <c:idx val="212"/>
        <c:spPr>
          <a:solidFill>
            <a:schemeClr val="accent1"/>
          </a:solidFill>
          <a:ln>
            <a:noFill/>
          </a:ln>
          <a:effectLst/>
        </c:spPr>
        <c:marker>
          <c:symbol val="none"/>
        </c:marker>
      </c:pivotFmt>
      <c:pivotFmt>
        <c:idx val="213"/>
        <c:spPr>
          <a:solidFill>
            <a:schemeClr val="accent1"/>
          </a:solidFill>
          <a:ln>
            <a:noFill/>
          </a:ln>
          <a:effectLst/>
        </c:spPr>
        <c:marker>
          <c:symbol val="none"/>
        </c:marker>
      </c:pivotFmt>
      <c:pivotFmt>
        <c:idx val="214"/>
        <c:spPr>
          <a:solidFill>
            <a:schemeClr val="accent1"/>
          </a:solidFill>
          <a:ln>
            <a:noFill/>
          </a:ln>
          <a:effectLst/>
        </c:spPr>
        <c:marker>
          <c:symbol val="none"/>
        </c:marker>
      </c:pivotFmt>
      <c:pivotFmt>
        <c:idx val="215"/>
        <c:spPr>
          <a:solidFill>
            <a:schemeClr val="accent1"/>
          </a:solidFill>
          <a:ln>
            <a:noFill/>
          </a:ln>
          <a:effectLst/>
        </c:spPr>
        <c:marker>
          <c:symbol val="none"/>
        </c:marker>
      </c:pivotFmt>
      <c:pivotFmt>
        <c:idx val="216"/>
        <c:spPr>
          <a:solidFill>
            <a:schemeClr val="accent1"/>
          </a:solidFill>
          <a:ln>
            <a:noFill/>
          </a:ln>
          <a:effectLst/>
        </c:spPr>
        <c:marker>
          <c:symbol val="none"/>
        </c:marker>
      </c:pivotFmt>
      <c:pivotFmt>
        <c:idx val="217"/>
        <c:spPr>
          <a:solidFill>
            <a:schemeClr val="accent1"/>
          </a:solidFill>
          <a:ln>
            <a:noFill/>
          </a:ln>
          <a:effectLst/>
        </c:spPr>
        <c:marker>
          <c:symbol val="none"/>
        </c:marker>
      </c:pivotFmt>
      <c:pivotFmt>
        <c:idx val="218"/>
        <c:spPr>
          <a:solidFill>
            <a:schemeClr val="accent1"/>
          </a:solidFill>
          <a:ln>
            <a:noFill/>
          </a:ln>
          <a:effectLst/>
        </c:spPr>
        <c:marker>
          <c:symbol val="none"/>
        </c:marker>
      </c:pivotFmt>
      <c:pivotFmt>
        <c:idx val="219"/>
        <c:spPr>
          <a:solidFill>
            <a:schemeClr val="accent1"/>
          </a:solidFill>
          <a:ln>
            <a:noFill/>
          </a:ln>
          <a:effectLst/>
        </c:spPr>
        <c:marker>
          <c:symbol val="none"/>
        </c:marker>
      </c:pivotFmt>
      <c:pivotFmt>
        <c:idx val="220"/>
        <c:spPr>
          <a:solidFill>
            <a:schemeClr val="accent1"/>
          </a:solidFill>
          <a:ln>
            <a:noFill/>
          </a:ln>
          <a:effectLst/>
        </c:spPr>
        <c:marker>
          <c:symbol val="none"/>
        </c:marker>
      </c:pivotFmt>
      <c:pivotFmt>
        <c:idx val="221"/>
        <c:spPr>
          <a:solidFill>
            <a:schemeClr val="accent1"/>
          </a:solidFill>
          <a:ln>
            <a:noFill/>
          </a:ln>
          <a:effectLst/>
        </c:spPr>
        <c:marker>
          <c:symbol val="none"/>
        </c:marker>
      </c:pivotFmt>
      <c:pivotFmt>
        <c:idx val="222"/>
        <c:spPr>
          <a:solidFill>
            <a:schemeClr val="accent1"/>
          </a:solidFill>
          <a:ln>
            <a:noFill/>
          </a:ln>
          <a:effectLst/>
        </c:spPr>
        <c:marker>
          <c:symbol val="none"/>
        </c:marker>
      </c:pivotFmt>
      <c:pivotFmt>
        <c:idx val="223"/>
        <c:spPr>
          <a:solidFill>
            <a:schemeClr val="accent1"/>
          </a:solidFill>
          <a:ln>
            <a:noFill/>
          </a:ln>
          <a:effectLst/>
        </c:spPr>
        <c:marker>
          <c:symbol val="none"/>
        </c:marker>
      </c:pivotFmt>
      <c:pivotFmt>
        <c:idx val="224"/>
        <c:spPr>
          <a:solidFill>
            <a:schemeClr val="accent1"/>
          </a:solidFill>
          <a:ln>
            <a:noFill/>
          </a:ln>
          <a:effectLst/>
        </c:spPr>
        <c:marker>
          <c:symbol val="none"/>
        </c:marker>
      </c:pivotFmt>
      <c:pivotFmt>
        <c:idx val="225"/>
        <c:spPr>
          <a:solidFill>
            <a:schemeClr val="accent1"/>
          </a:solidFill>
          <a:ln>
            <a:noFill/>
          </a:ln>
          <a:effectLst/>
        </c:spPr>
        <c:marker>
          <c:symbol val="none"/>
        </c:marker>
      </c:pivotFmt>
      <c:pivotFmt>
        <c:idx val="226"/>
        <c:spPr>
          <a:solidFill>
            <a:schemeClr val="accent1"/>
          </a:solidFill>
          <a:ln>
            <a:noFill/>
          </a:ln>
          <a:effectLst/>
        </c:spPr>
        <c:marker>
          <c:symbol val="none"/>
        </c:marker>
      </c:pivotFmt>
      <c:pivotFmt>
        <c:idx val="227"/>
        <c:spPr>
          <a:solidFill>
            <a:schemeClr val="accent1"/>
          </a:solidFill>
          <a:ln>
            <a:noFill/>
          </a:ln>
          <a:effectLst/>
        </c:spPr>
        <c:marker>
          <c:symbol val="none"/>
        </c:marker>
      </c:pivotFmt>
      <c:pivotFmt>
        <c:idx val="228"/>
        <c:spPr>
          <a:solidFill>
            <a:schemeClr val="accent1"/>
          </a:solidFill>
          <a:ln>
            <a:noFill/>
          </a:ln>
          <a:effectLst/>
        </c:spPr>
        <c:marker>
          <c:symbol val="none"/>
        </c:marker>
      </c:pivotFmt>
      <c:pivotFmt>
        <c:idx val="229"/>
        <c:spPr>
          <a:solidFill>
            <a:schemeClr val="accent1"/>
          </a:solidFill>
          <a:ln>
            <a:noFill/>
          </a:ln>
          <a:effectLst/>
        </c:spPr>
        <c:marker>
          <c:symbol val="none"/>
        </c:marker>
      </c:pivotFmt>
      <c:pivotFmt>
        <c:idx val="230"/>
        <c:spPr>
          <a:solidFill>
            <a:schemeClr val="accent1"/>
          </a:solidFill>
          <a:ln>
            <a:noFill/>
          </a:ln>
          <a:effectLst/>
        </c:spPr>
        <c:marker>
          <c:symbol val="none"/>
        </c:marker>
      </c:pivotFmt>
      <c:pivotFmt>
        <c:idx val="231"/>
        <c:spPr>
          <a:solidFill>
            <a:schemeClr val="accent1"/>
          </a:solidFill>
          <a:ln>
            <a:noFill/>
          </a:ln>
          <a:effectLst/>
        </c:spPr>
        <c:marker>
          <c:symbol val="none"/>
        </c:marker>
      </c:pivotFmt>
      <c:pivotFmt>
        <c:idx val="232"/>
        <c:spPr>
          <a:solidFill>
            <a:schemeClr val="accent1"/>
          </a:solidFill>
          <a:ln>
            <a:noFill/>
          </a:ln>
          <a:effectLst/>
        </c:spPr>
        <c:marker>
          <c:symbol val="none"/>
        </c:marker>
      </c:pivotFmt>
      <c:pivotFmt>
        <c:idx val="233"/>
        <c:spPr>
          <a:solidFill>
            <a:schemeClr val="accent1"/>
          </a:solidFill>
          <a:ln>
            <a:noFill/>
          </a:ln>
          <a:effectLst/>
        </c:spPr>
        <c:marker>
          <c:symbol val="none"/>
        </c:marker>
      </c:pivotFmt>
      <c:pivotFmt>
        <c:idx val="234"/>
        <c:spPr>
          <a:solidFill>
            <a:schemeClr val="accent1"/>
          </a:solidFill>
          <a:ln>
            <a:noFill/>
          </a:ln>
          <a:effectLst/>
        </c:spPr>
        <c:marker>
          <c:symbol val="none"/>
        </c:marker>
      </c:pivotFmt>
      <c:pivotFmt>
        <c:idx val="235"/>
        <c:spPr>
          <a:solidFill>
            <a:schemeClr val="accent1"/>
          </a:solidFill>
          <a:ln>
            <a:noFill/>
          </a:ln>
          <a:effectLst/>
        </c:spPr>
        <c:marker>
          <c:symbol val="none"/>
        </c:marker>
      </c:pivotFmt>
      <c:pivotFmt>
        <c:idx val="2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'Results LCA_ELEC'!$B$4:$B$5</c:f>
              <c:strCache>
                <c:ptCount val="1"/>
                <c:pt idx="0">
                  <c:v>Aluminum feeders 100amp and over</c:v>
                </c:pt>
              </c:strCache>
            </c:strRef>
          </c:tx>
          <c:spPr>
            <a:solidFill>
              <a:schemeClr val="accent1"/>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LCA_ELEC'!$B$6:$B$24</c:f>
              <c:numCache>
                <c:formatCode>0.0</c:formatCode>
                <c:ptCount val="16"/>
                <c:pt idx="8">
                  <c:v>1.8477161274193549E-2</c:v>
                </c:pt>
                <c:pt idx="9">
                  <c:v>1.8477161274193549E-2</c:v>
                </c:pt>
                <c:pt idx="10">
                  <c:v>1.6312033161290325E-2</c:v>
                </c:pt>
                <c:pt idx="11">
                  <c:v>1.6312033161290325E-2</c:v>
                </c:pt>
                <c:pt idx="12">
                  <c:v>4.01284424032258E-2</c:v>
                </c:pt>
                <c:pt idx="13">
                  <c:v>4.01284424032258E-2</c:v>
                </c:pt>
              </c:numCache>
            </c:numRef>
          </c:val>
          <c:extLst>
            <c:ext xmlns:c16="http://schemas.microsoft.com/office/drawing/2014/chart" uri="{C3380CC4-5D6E-409C-BE32-E72D297353CC}">
              <c16:uniqueId val="{00000000-4AF0-4605-AEA8-FEB22DD79DBD}"/>
            </c:ext>
          </c:extLst>
        </c:ser>
        <c:ser>
          <c:idx val="1"/>
          <c:order val="1"/>
          <c:tx>
            <c:strRef>
              <c:f>'Results LCA_ELEC'!$C$4:$C$5</c:f>
              <c:strCache>
                <c:ptCount val="1"/>
                <c:pt idx="0">
                  <c:v>Backup Generator</c:v>
                </c:pt>
              </c:strCache>
            </c:strRef>
          </c:tx>
          <c:spPr>
            <a:solidFill>
              <a:schemeClr val="accent2"/>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LCA_ELEC'!$C$6:$C$24</c:f>
              <c:numCache>
                <c:formatCode>0.0</c:formatCode>
                <c:ptCount val="16"/>
                <c:pt idx="0">
                  <c:v>0.18188626715820408</c:v>
                </c:pt>
                <c:pt idx="1">
                  <c:v>0.18188626715820408</c:v>
                </c:pt>
                <c:pt idx="2">
                  <c:v>0.29553267244309478</c:v>
                </c:pt>
                <c:pt idx="3">
                  <c:v>0.29553267244309478</c:v>
                </c:pt>
                <c:pt idx="8">
                  <c:v>9.0975498156374068E-2</c:v>
                </c:pt>
                <c:pt idx="9">
                  <c:v>9.0975498156374068E-2</c:v>
                </c:pt>
              </c:numCache>
            </c:numRef>
          </c:val>
          <c:extLst>
            <c:ext xmlns:c16="http://schemas.microsoft.com/office/drawing/2014/chart" uri="{C3380CC4-5D6E-409C-BE32-E72D297353CC}">
              <c16:uniqueId val="{0000007E-44EB-46CD-837B-419B247F0E72}"/>
            </c:ext>
          </c:extLst>
        </c:ser>
        <c:ser>
          <c:idx val="2"/>
          <c:order val="2"/>
          <c:tx>
            <c:strRef>
              <c:f>'Results LCA_ELEC'!$D$4:$D$5</c:f>
              <c:strCache>
                <c:ptCount val="1"/>
                <c:pt idx="0">
                  <c:v>Basic Service Switchgear</c:v>
                </c:pt>
              </c:strCache>
            </c:strRef>
          </c:tx>
          <c:spPr>
            <a:solidFill>
              <a:schemeClr val="accent3"/>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LCA_ELEC'!$D$6:$D$24</c:f>
              <c:numCache>
                <c:formatCode>0.0</c:formatCode>
                <c:ptCount val="16"/>
                <c:pt idx="14">
                  <c:v>1.1282510896313365E-2</c:v>
                </c:pt>
                <c:pt idx="15">
                  <c:v>1.1282510896313365E-2</c:v>
                </c:pt>
              </c:numCache>
            </c:numRef>
          </c:val>
          <c:extLst>
            <c:ext xmlns:c16="http://schemas.microsoft.com/office/drawing/2014/chart" uri="{C3380CC4-5D6E-409C-BE32-E72D297353CC}">
              <c16:uniqueId val="{0000007F-44EB-46CD-837B-419B247F0E72}"/>
            </c:ext>
          </c:extLst>
        </c:ser>
        <c:ser>
          <c:idx val="3"/>
          <c:order val="3"/>
          <c:tx>
            <c:strRef>
              <c:f>'Results LCA_ELEC'!$E$4:$E$5</c:f>
              <c:strCache>
                <c:ptCount val="1"/>
                <c:pt idx="0">
                  <c:v>Battery</c:v>
                </c:pt>
              </c:strCache>
            </c:strRef>
          </c:tx>
          <c:spPr>
            <a:solidFill>
              <a:schemeClr val="accent4"/>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LCA_ELEC'!$E$6:$E$24</c:f>
              <c:numCache>
                <c:formatCode>0.0</c:formatCode>
                <c:ptCount val="16"/>
                <c:pt idx="4">
                  <c:v>2.2736431172879237</c:v>
                </c:pt>
                <c:pt idx="5">
                  <c:v>2.2736431172879237</c:v>
                </c:pt>
              </c:numCache>
            </c:numRef>
          </c:val>
          <c:extLst>
            <c:ext xmlns:c16="http://schemas.microsoft.com/office/drawing/2014/chart" uri="{C3380CC4-5D6E-409C-BE32-E72D297353CC}">
              <c16:uniqueId val="{00000080-44EB-46CD-837B-419B247F0E72}"/>
            </c:ext>
          </c:extLst>
        </c:ser>
        <c:ser>
          <c:idx val="4"/>
          <c:order val="4"/>
          <c:tx>
            <c:strRef>
              <c:f>'Results LCA_ELEC'!$F$4:$F$5</c:f>
              <c:strCache>
                <c:ptCount val="1"/>
                <c:pt idx="0">
                  <c:v>Copper feeders</c:v>
                </c:pt>
              </c:strCache>
            </c:strRef>
          </c:tx>
          <c:spPr>
            <a:solidFill>
              <a:schemeClr val="accent5"/>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LCA_ELEC'!$F$6:$F$24</c:f>
              <c:numCache>
                <c:formatCode>0.0</c:formatCode>
                <c:ptCount val="16"/>
                <c:pt idx="0">
                  <c:v>2.9185686725806469E-2</c:v>
                </c:pt>
                <c:pt idx="1">
                  <c:v>2.9185686725806469E-2</c:v>
                </c:pt>
                <c:pt idx="2">
                  <c:v>2.7020558612903235E-2</c:v>
                </c:pt>
                <c:pt idx="3">
                  <c:v>2.7020558612903235E-2</c:v>
                </c:pt>
                <c:pt idx="4">
                  <c:v>6.5992864645161256E-2</c:v>
                </c:pt>
                <c:pt idx="5">
                  <c:v>6.5992864645161256E-2</c:v>
                </c:pt>
              </c:numCache>
            </c:numRef>
          </c:val>
          <c:extLst>
            <c:ext xmlns:c16="http://schemas.microsoft.com/office/drawing/2014/chart" uri="{C3380CC4-5D6E-409C-BE32-E72D297353CC}">
              <c16:uniqueId val="{00000081-44EB-46CD-837B-419B247F0E72}"/>
            </c:ext>
          </c:extLst>
        </c:ser>
        <c:ser>
          <c:idx val="5"/>
          <c:order val="5"/>
          <c:tx>
            <c:strRef>
              <c:f>'Results LCA_ELEC'!$G$4:$G$5</c:f>
              <c:strCache>
                <c:ptCount val="1"/>
                <c:pt idx="0">
                  <c:v>DATA/AV/Access CNTRL</c:v>
                </c:pt>
              </c:strCache>
            </c:strRef>
          </c:tx>
          <c:spPr>
            <a:solidFill>
              <a:schemeClr val="accent6"/>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LCA_ELEC'!$G$6:$G$24</c:f>
              <c:numCache>
                <c:formatCode>0.0</c:formatCode>
                <c:ptCount val="16"/>
                <c:pt idx="2">
                  <c:v>7.0639470046083119E-2</c:v>
                </c:pt>
                <c:pt idx="3">
                  <c:v>0.22588138709677422</c:v>
                </c:pt>
                <c:pt idx="10">
                  <c:v>0.69738011458064531</c:v>
                </c:pt>
                <c:pt idx="11">
                  <c:v>0.69738011458064531</c:v>
                </c:pt>
              </c:numCache>
            </c:numRef>
          </c:val>
          <c:extLst>
            <c:ext xmlns:c16="http://schemas.microsoft.com/office/drawing/2014/chart" uri="{C3380CC4-5D6E-409C-BE32-E72D297353CC}">
              <c16:uniqueId val="{00000082-44EB-46CD-837B-419B247F0E72}"/>
            </c:ext>
          </c:extLst>
        </c:ser>
        <c:ser>
          <c:idx val="6"/>
          <c:order val="6"/>
          <c:tx>
            <c:strRef>
              <c:f>'Results LCA_ELEC'!$H$4:$H$5</c:f>
              <c:strCache>
                <c:ptCount val="1"/>
                <c:pt idx="0">
                  <c:v>EMT conduit</c:v>
                </c:pt>
              </c:strCache>
            </c:strRef>
          </c:tx>
          <c:spPr>
            <a:solidFill>
              <a:schemeClr val="accent1">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LCA_ELEC'!$H$6:$H$24</c:f>
              <c:numCache>
                <c:formatCode>0.0</c:formatCode>
                <c:ptCount val="16"/>
                <c:pt idx="0">
                  <c:v>1.6110811396313369</c:v>
                </c:pt>
                <c:pt idx="1">
                  <c:v>1.6110811396313369</c:v>
                </c:pt>
                <c:pt idx="2">
                  <c:v>1.5679326960103686</c:v>
                </c:pt>
                <c:pt idx="3">
                  <c:v>1.548962769144945</c:v>
                </c:pt>
                <c:pt idx="4">
                  <c:v>5.6319247545622142</c:v>
                </c:pt>
                <c:pt idx="5">
                  <c:v>5.6319247545622142</c:v>
                </c:pt>
                <c:pt idx="6">
                  <c:v>1.0649424608294931</c:v>
                </c:pt>
                <c:pt idx="7">
                  <c:v>1.0649424608294931</c:v>
                </c:pt>
              </c:numCache>
            </c:numRef>
          </c:val>
          <c:extLst>
            <c:ext xmlns:c16="http://schemas.microsoft.com/office/drawing/2014/chart" uri="{C3380CC4-5D6E-409C-BE32-E72D297353CC}">
              <c16:uniqueId val="{00000083-44EB-46CD-837B-419B247F0E72}"/>
            </c:ext>
          </c:extLst>
        </c:ser>
        <c:ser>
          <c:idx val="7"/>
          <c:order val="7"/>
          <c:tx>
            <c:strRef>
              <c:f>'Results LCA_ELEC'!$I$4:$I$5</c:f>
              <c:strCache>
                <c:ptCount val="1"/>
                <c:pt idx="0">
                  <c:v>FA</c:v>
                </c:pt>
              </c:strCache>
            </c:strRef>
          </c:tx>
          <c:spPr>
            <a:solidFill>
              <a:schemeClr val="accent2">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LCA_ELEC'!$I$6:$I$24</c:f>
              <c:numCache>
                <c:formatCode>0.0</c:formatCode>
                <c:ptCount val="16"/>
                <c:pt idx="2">
                  <c:v>4.3355113911290323E-4</c:v>
                </c:pt>
                <c:pt idx="3">
                  <c:v>1.3873636451612902E-3</c:v>
                </c:pt>
                <c:pt idx="10">
                  <c:v>2.6604589755483878E-3</c:v>
                </c:pt>
                <c:pt idx="11">
                  <c:v>2.6604589755483878E-3</c:v>
                </c:pt>
                <c:pt idx="12">
                  <c:v>1.3793757938709678E-3</c:v>
                </c:pt>
                <c:pt idx="13">
                  <c:v>1.3793757938709678E-3</c:v>
                </c:pt>
              </c:numCache>
            </c:numRef>
          </c:val>
          <c:extLst>
            <c:ext xmlns:c16="http://schemas.microsoft.com/office/drawing/2014/chart" uri="{C3380CC4-5D6E-409C-BE32-E72D297353CC}">
              <c16:uniqueId val="{00000084-44EB-46CD-837B-419B247F0E72}"/>
            </c:ext>
          </c:extLst>
        </c:ser>
        <c:ser>
          <c:idx val="8"/>
          <c:order val="8"/>
          <c:tx>
            <c:strRef>
              <c:f>'Results LCA_ELEC'!$J$4:$J$5</c:f>
              <c:strCache>
                <c:ptCount val="1"/>
                <c:pt idx="0">
                  <c:v>Feeder Wire</c:v>
                </c:pt>
              </c:strCache>
            </c:strRef>
          </c:tx>
          <c:spPr>
            <a:solidFill>
              <a:schemeClr val="accent3">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LCA_ELEC'!$J$6:$J$24</c:f>
              <c:numCache>
                <c:formatCode>0.0</c:formatCode>
                <c:ptCount val="16"/>
                <c:pt idx="6">
                  <c:v>6.8157992758064501E-2</c:v>
                </c:pt>
                <c:pt idx="7">
                  <c:v>6.8157992758064501E-2</c:v>
                </c:pt>
                <c:pt idx="14">
                  <c:v>1.21919835483871E-2</c:v>
                </c:pt>
                <c:pt idx="15">
                  <c:v>1.21919835483871E-2</c:v>
                </c:pt>
              </c:numCache>
            </c:numRef>
          </c:val>
          <c:extLst>
            <c:ext xmlns:c16="http://schemas.microsoft.com/office/drawing/2014/chart" uri="{C3380CC4-5D6E-409C-BE32-E72D297353CC}">
              <c16:uniqueId val="{00000085-44EB-46CD-837B-419B247F0E72}"/>
            </c:ext>
          </c:extLst>
        </c:ser>
        <c:ser>
          <c:idx val="9"/>
          <c:order val="9"/>
          <c:tx>
            <c:strRef>
              <c:f>'Results LCA_ELEC'!$K$4:$K$5</c:f>
              <c:strCache>
                <c:ptCount val="1"/>
                <c:pt idx="0">
                  <c:v>Fixtures</c:v>
                </c:pt>
              </c:strCache>
            </c:strRef>
          </c:tx>
          <c:spPr>
            <a:solidFill>
              <a:schemeClr val="accent4">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LCA_ELEC'!$K$6:$K$24</c:f>
              <c:numCache>
                <c:formatCode>0.0</c:formatCode>
                <c:ptCount val="16"/>
                <c:pt idx="12">
                  <c:v>0.19219669677419357</c:v>
                </c:pt>
                <c:pt idx="13">
                  <c:v>0.19219669677419357</c:v>
                </c:pt>
                <c:pt idx="14">
                  <c:v>0.19219669677419357</c:v>
                </c:pt>
                <c:pt idx="15">
                  <c:v>0.19219669677419357</c:v>
                </c:pt>
              </c:numCache>
            </c:numRef>
          </c:val>
          <c:extLst>
            <c:ext xmlns:c16="http://schemas.microsoft.com/office/drawing/2014/chart" uri="{C3380CC4-5D6E-409C-BE32-E72D297353CC}">
              <c16:uniqueId val="{00000086-44EB-46CD-837B-419B247F0E72}"/>
            </c:ext>
          </c:extLst>
        </c:ser>
        <c:ser>
          <c:idx val="10"/>
          <c:order val="10"/>
          <c:tx>
            <c:strRef>
              <c:f>'Results LCA_ELEC'!$L$4:$L$5</c:f>
              <c:strCache>
                <c:ptCount val="1"/>
                <c:pt idx="0">
                  <c:v>LED fixtures</c:v>
                </c:pt>
              </c:strCache>
            </c:strRef>
          </c:tx>
          <c:spPr>
            <a:solidFill>
              <a:schemeClr val="accent5">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LCA_ELEC'!$L$6:$L$24</c:f>
              <c:numCache>
                <c:formatCode>0.0</c:formatCode>
                <c:ptCount val="16"/>
                <c:pt idx="0">
                  <c:v>6.605032258064516</c:v>
                </c:pt>
                <c:pt idx="1">
                  <c:v>6.605032258064516</c:v>
                </c:pt>
                <c:pt idx="2">
                  <c:v>6.605032258064516</c:v>
                </c:pt>
                <c:pt idx="3">
                  <c:v>6.605032258064516</c:v>
                </c:pt>
                <c:pt idx="4">
                  <c:v>6.605032258064516</c:v>
                </c:pt>
                <c:pt idx="5">
                  <c:v>6.605032258064516</c:v>
                </c:pt>
                <c:pt idx="6">
                  <c:v>6.605032258064516</c:v>
                </c:pt>
                <c:pt idx="7">
                  <c:v>6.605032258064516</c:v>
                </c:pt>
                <c:pt idx="8">
                  <c:v>6.605032258064516</c:v>
                </c:pt>
                <c:pt idx="9">
                  <c:v>6.605032258064516</c:v>
                </c:pt>
                <c:pt idx="10">
                  <c:v>6.605032258064516</c:v>
                </c:pt>
                <c:pt idx="11">
                  <c:v>6.605032258064516</c:v>
                </c:pt>
              </c:numCache>
            </c:numRef>
          </c:val>
          <c:extLst>
            <c:ext xmlns:c16="http://schemas.microsoft.com/office/drawing/2014/chart" uri="{C3380CC4-5D6E-409C-BE32-E72D297353CC}">
              <c16:uniqueId val="{00000087-44EB-46CD-837B-419B247F0E72}"/>
            </c:ext>
          </c:extLst>
        </c:ser>
        <c:ser>
          <c:idx val="11"/>
          <c:order val="11"/>
          <c:tx>
            <c:strRef>
              <c:f>'Results LCA_ELEC'!$M$4:$M$5</c:f>
              <c:strCache>
                <c:ptCount val="1"/>
                <c:pt idx="0">
                  <c:v>MC Cable (metallic cable)</c:v>
                </c:pt>
              </c:strCache>
            </c:strRef>
          </c:tx>
          <c:spPr>
            <a:solidFill>
              <a:schemeClr val="accent6">
                <a:lumMod val="6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LCA_ELEC'!$M$6:$M$24</c:f>
              <c:numCache>
                <c:formatCode>0.0</c:formatCode>
                <c:ptCount val="16"/>
                <c:pt idx="0">
                  <c:v>2.9080583419354791E-2</c:v>
                </c:pt>
                <c:pt idx="1">
                  <c:v>2.9080583419354791E-2</c:v>
                </c:pt>
                <c:pt idx="6">
                  <c:v>2.9080583419354832E-2</c:v>
                </c:pt>
                <c:pt idx="7">
                  <c:v>2.9080583419354832E-2</c:v>
                </c:pt>
                <c:pt idx="8">
                  <c:v>5.8553952909677402E-2</c:v>
                </c:pt>
                <c:pt idx="9">
                  <c:v>5.8553952909677402E-2</c:v>
                </c:pt>
                <c:pt idx="10">
                  <c:v>5.855395290967743E-2</c:v>
                </c:pt>
                <c:pt idx="11">
                  <c:v>5.855395290967743E-2</c:v>
                </c:pt>
                <c:pt idx="12">
                  <c:v>3.7837190322580649E-2</c:v>
                </c:pt>
                <c:pt idx="13">
                  <c:v>3.7837190322580649E-2</c:v>
                </c:pt>
              </c:numCache>
            </c:numRef>
          </c:val>
          <c:extLst>
            <c:ext xmlns:c16="http://schemas.microsoft.com/office/drawing/2014/chart" uri="{C3380CC4-5D6E-409C-BE32-E72D297353CC}">
              <c16:uniqueId val="{00000088-44EB-46CD-837B-419B247F0E72}"/>
            </c:ext>
          </c:extLst>
        </c:ser>
        <c:ser>
          <c:idx val="12"/>
          <c:order val="12"/>
          <c:tx>
            <c:strRef>
              <c:f>'Results LCA_ELEC'!$N$4:$N$5</c:f>
              <c:strCache>
                <c:ptCount val="1"/>
                <c:pt idx="0">
                  <c:v>NA</c:v>
                </c:pt>
              </c:strCache>
            </c:strRef>
          </c:tx>
          <c:spPr>
            <a:solidFill>
              <a:schemeClr val="accent1">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LCA_ELEC'!$N$6:$N$24</c:f>
              <c:numCache>
                <c:formatCode>0.0</c:formatCode>
                <c:ptCount val="16"/>
                <c:pt idx="0">
                  <c:v>0</c:v>
                </c:pt>
                <c:pt idx="1">
                  <c:v>0</c:v>
                </c:pt>
                <c:pt idx="2">
                  <c:v>0</c:v>
                </c:pt>
                <c:pt idx="3">
                  <c:v>0</c:v>
                </c:pt>
                <c:pt idx="8">
                  <c:v>0</c:v>
                </c:pt>
                <c:pt idx="9">
                  <c:v>0</c:v>
                </c:pt>
                <c:pt idx="10">
                  <c:v>0</c:v>
                </c:pt>
                <c:pt idx="11">
                  <c:v>0</c:v>
                </c:pt>
                <c:pt idx="12">
                  <c:v>0</c:v>
                </c:pt>
                <c:pt idx="13">
                  <c:v>0</c:v>
                </c:pt>
              </c:numCache>
            </c:numRef>
          </c:val>
          <c:extLst>
            <c:ext xmlns:c16="http://schemas.microsoft.com/office/drawing/2014/chart" uri="{C3380CC4-5D6E-409C-BE32-E72D297353CC}">
              <c16:uniqueId val="{00000089-44EB-46CD-837B-419B247F0E72}"/>
            </c:ext>
          </c:extLst>
        </c:ser>
        <c:ser>
          <c:idx val="13"/>
          <c:order val="13"/>
          <c:tx>
            <c:strRef>
              <c:f>'Results LCA_ELEC'!$O$4:$O$5</c:f>
              <c:strCache>
                <c:ptCount val="1"/>
                <c:pt idx="0">
                  <c:v>Non-metallic boxes</c:v>
                </c:pt>
              </c:strCache>
            </c:strRef>
          </c:tx>
          <c:spPr>
            <a:solidFill>
              <a:schemeClr val="accent2">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LCA_ELEC'!$O$6:$O$24</c:f>
              <c:numCache>
                <c:formatCode>0.0</c:formatCode>
                <c:ptCount val="16"/>
                <c:pt idx="14">
                  <c:v>8.9678691244239633E-2</c:v>
                </c:pt>
                <c:pt idx="15">
                  <c:v>8.9678691244239633E-2</c:v>
                </c:pt>
              </c:numCache>
            </c:numRef>
          </c:val>
          <c:extLst>
            <c:ext xmlns:c16="http://schemas.microsoft.com/office/drawing/2014/chart" uri="{C3380CC4-5D6E-409C-BE32-E72D297353CC}">
              <c16:uniqueId val="{0000009C-44EB-46CD-837B-419B247F0E72}"/>
            </c:ext>
          </c:extLst>
        </c:ser>
        <c:ser>
          <c:idx val="14"/>
          <c:order val="14"/>
          <c:tx>
            <c:strRef>
              <c:f>'Results LCA_ELEC'!$P$4:$P$5</c:f>
              <c:strCache>
                <c:ptCount val="1"/>
                <c:pt idx="0">
                  <c:v>Non-Metallic Cable</c:v>
                </c:pt>
              </c:strCache>
            </c:strRef>
          </c:tx>
          <c:spPr>
            <a:solidFill>
              <a:schemeClr val="accent3">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LCA_ELEC'!$P$6:$P$24</c:f>
              <c:numCache>
                <c:formatCode>0.0</c:formatCode>
                <c:ptCount val="16"/>
                <c:pt idx="14">
                  <c:v>7.2518953824884783E-2</c:v>
                </c:pt>
                <c:pt idx="15">
                  <c:v>7.2518953824884783E-2</c:v>
                </c:pt>
              </c:numCache>
            </c:numRef>
          </c:val>
          <c:extLst>
            <c:ext xmlns:c16="http://schemas.microsoft.com/office/drawing/2014/chart" uri="{C3380CC4-5D6E-409C-BE32-E72D297353CC}">
              <c16:uniqueId val="{0000009D-44EB-46CD-837B-419B247F0E72}"/>
            </c:ext>
          </c:extLst>
        </c:ser>
        <c:ser>
          <c:idx val="15"/>
          <c:order val="15"/>
          <c:tx>
            <c:strRef>
              <c:f>'Results LCA_ELEC'!$Q$4:$Q$5</c:f>
              <c:strCache>
                <c:ptCount val="1"/>
                <c:pt idx="0">
                  <c:v>Transformer</c:v>
                </c:pt>
              </c:strCache>
            </c:strRef>
          </c:tx>
          <c:spPr>
            <a:solidFill>
              <a:schemeClr val="accent4">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LCA_ELEC'!$Q$6:$Q$24</c:f>
              <c:numCache>
                <c:formatCode>0.0</c:formatCode>
                <c:ptCount val="16"/>
                <c:pt idx="4">
                  <c:v>1.2991741896774196</c:v>
                </c:pt>
                <c:pt idx="5">
                  <c:v>1.2991741896774196</c:v>
                </c:pt>
                <c:pt idx="6">
                  <c:v>1.5141890322580644</c:v>
                </c:pt>
                <c:pt idx="7">
                  <c:v>1.5141890322580644</c:v>
                </c:pt>
                <c:pt idx="12">
                  <c:v>1.9987295225806454</c:v>
                </c:pt>
                <c:pt idx="13">
                  <c:v>1.9987295225806454</c:v>
                </c:pt>
                <c:pt idx="14">
                  <c:v>0.15141890322580645</c:v>
                </c:pt>
                <c:pt idx="15">
                  <c:v>0.15141890322580645</c:v>
                </c:pt>
              </c:numCache>
            </c:numRef>
          </c:val>
          <c:extLst>
            <c:ext xmlns:c16="http://schemas.microsoft.com/office/drawing/2014/chart" uri="{C3380CC4-5D6E-409C-BE32-E72D297353CC}">
              <c16:uniqueId val="{0000009E-44EB-46CD-837B-419B247F0E72}"/>
            </c:ext>
          </c:extLst>
        </c:ser>
        <c:ser>
          <c:idx val="16"/>
          <c:order val="16"/>
          <c:tx>
            <c:strRef>
              <c:f>'Results LCA_ELEC'!$R$4:$R$5</c:f>
              <c:strCache>
                <c:ptCount val="1"/>
                <c:pt idx="0">
                  <c:v>Transformer vault</c:v>
                </c:pt>
              </c:strCache>
            </c:strRef>
          </c:tx>
          <c:spPr>
            <a:solidFill>
              <a:schemeClr val="accent5">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LCA_ELEC'!$R$6:$R$24</c:f>
              <c:numCache>
                <c:formatCode>0.0</c:formatCode>
                <c:ptCount val="16"/>
                <c:pt idx="0">
                  <c:v>0.13174172556141439</c:v>
                </c:pt>
                <c:pt idx="1">
                  <c:v>0.13174172556141439</c:v>
                </c:pt>
                <c:pt idx="2">
                  <c:v>0.25850045885080647</c:v>
                </c:pt>
                <c:pt idx="3">
                  <c:v>0.25850045885080647</c:v>
                </c:pt>
                <c:pt idx="8">
                  <c:v>0.14502873431947894</c:v>
                </c:pt>
                <c:pt idx="9">
                  <c:v>0.14502873431947894</c:v>
                </c:pt>
                <c:pt idx="10">
                  <c:v>0.27689785559274194</c:v>
                </c:pt>
                <c:pt idx="11">
                  <c:v>0.27689785559274194</c:v>
                </c:pt>
              </c:numCache>
            </c:numRef>
          </c:val>
          <c:extLst>
            <c:ext xmlns:c16="http://schemas.microsoft.com/office/drawing/2014/chart" uri="{C3380CC4-5D6E-409C-BE32-E72D297353CC}">
              <c16:uniqueId val="{0000009F-44EB-46CD-837B-419B247F0E72}"/>
            </c:ext>
          </c:extLst>
        </c:ser>
        <c:ser>
          <c:idx val="17"/>
          <c:order val="17"/>
          <c:tx>
            <c:strRef>
              <c:f>'Results LCA_ELEC'!$S$4:$S$5</c:f>
              <c:strCache>
                <c:ptCount val="1"/>
                <c:pt idx="0">
                  <c:v>(blank)</c:v>
                </c:pt>
              </c:strCache>
            </c:strRef>
          </c:tx>
          <c:spPr>
            <a:solidFill>
              <a:schemeClr val="accent6">
                <a:lumMod val="80000"/>
                <a:lumOff val="2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LCA_ELEC'!$S$6:$S$24</c:f>
              <c:numCache>
                <c:formatCode>0.0</c:formatCode>
                <c:ptCount val="16"/>
                <c:pt idx="4">
                  <c:v>0</c:v>
                </c:pt>
                <c:pt idx="5">
                  <c:v>0</c:v>
                </c:pt>
              </c:numCache>
            </c:numRef>
          </c:val>
          <c:extLst>
            <c:ext xmlns:c16="http://schemas.microsoft.com/office/drawing/2014/chart" uri="{C3380CC4-5D6E-409C-BE32-E72D297353CC}">
              <c16:uniqueId val="{000000A0-44EB-46CD-837B-419B247F0E72}"/>
            </c:ext>
          </c:extLst>
        </c:ser>
        <c:ser>
          <c:idx val="18"/>
          <c:order val="18"/>
          <c:tx>
            <c:strRef>
              <c:f>'Results LCA_ELEC'!$T$4:$T$5</c:f>
              <c:strCache>
                <c:ptCount val="1"/>
                <c:pt idx="0">
                  <c:v>Battery 20W unit</c:v>
                </c:pt>
              </c:strCache>
            </c:strRef>
          </c:tx>
          <c:spPr>
            <a:solidFill>
              <a:schemeClr val="accent1">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LCA_ELEC'!$T$6:$T$24</c:f>
              <c:numCache>
                <c:formatCode>0.0</c:formatCode>
                <c:ptCount val="16"/>
                <c:pt idx="6">
                  <c:v>4.0540973752754956</c:v>
                </c:pt>
                <c:pt idx="7">
                  <c:v>4.0540973752754956</c:v>
                </c:pt>
                <c:pt idx="10">
                  <c:v>4.054097375275493</c:v>
                </c:pt>
                <c:pt idx="11">
                  <c:v>4.054097375275493</c:v>
                </c:pt>
                <c:pt idx="12">
                  <c:v>4.0547460308555401</c:v>
                </c:pt>
                <c:pt idx="13">
                  <c:v>4.0547460308555401</c:v>
                </c:pt>
                <c:pt idx="14">
                  <c:v>4.0540973752754956</c:v>
                </c:pt>
                <c:pt idx="15">
                  <c:v>4.0540973752754956</c:v>
                </c:pt>
              </c:numCache>
            </c:numRef>
          </c:val>
          <c:extLst>
            <c:ext xmlns:c16="http://schemas.microsoft.com/office/drawing/2014/chart" uri="{C3380CC4-5D6E-409C-BE32-E72D297353CC}">
              <c16:uniqueId val="{000000A1-44EB-46CD-837B-419B247F0E72}"/>
            </c:ext>
          </c:extLst>
        </c:ser>
        <c:ser>
          <c:idx val="19"/>
          <c:order val="19"/>
          <c:tx>
            <c:strRef>
              <c:f>'Results LCA_ELEC'!$U$4:$U$5</c:f>
              <c:strCache>
                <c:ptCount val="1"/>
                <c:pt idx="0">
                  <c:v>Metal boxes</c:v>
                </c:pt>
              </c:strCache>
            </c:strRef>
          </c:tx>
          <c:spPr>
            <a:solidFill>
              <a:schemeClr val="accent2">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LCA_ELEC'!$U$6:$U$24</c:f>
              <c:numCache>
                <c:formatCode>0.0</c:formatCode>
                <c:ptCount val="16"/>
                <c:pt idx="0">
                  <c:v>4.3007672409677471E-3</c:v>
                </c:pt>
                <c:pt idx="1">
                  <c:v>4.3007672409677471E-3</c:v>
                </c:pt>
                <c:pt idx="4">
                  <c:v>4.3007672409677488E-3</c:v>
                </c:pt>
                <c:pt idx="5">
                  <c:v>4.3007672409677488E-3</c:v>
                </c:pt>
                <c:pt idx="6">
                  <c:v>4.3242503225806453E-3</c:v>
                </c:pt>
                <c:pt idx="7">
                  <c:v>4.3242503225806453E-3</c:v>
                </c:pt>
                <c:pt idx="8">
                  <c:v>6.2656014842419373E-3</c:v>
                </c:pt>
                <c:pt idx="9">
                  <c:v>6.2656014842419373E-3</c:v>
                </c:pt>
                <c:pt idx="12">
                  <c:v>4.3050314322580652E-3</c:v>
                </c:pt>
                <c:pt idx="13">
                  <c:v>4.3050314322580652E-3</c:v>
                </c:pt>
              </c:numCache>
            </c:numRef>
          </c:val>
          <c:extLst>
            <c:ext xmlns:c16="http://schemas.microsoft.com/office/drawing/2014/chart" uri="{C3380CC4-5D6E-409C-BE32-E72D297353CC}">
              <c16:uniqueId val="{000000A2-44EB-46CD-837B-419B247F0E72}"/>
            </c:ext>
          </c:extLst>
        </c:ser>
        <c:ser>
          <c:idx val="20"/>
          <c:order val="20"/>
          <c:tx>
            <c:strRef>
              <c:f>'Results LCA_ELEC'!$V$4:$V$5</c:f>
              <c:strCache>
                <c:ptCount val="1"/>
                <c:pt idx="0">
                  <c:v>Daylight sensors</c:v>
                </c:pt>
              </c:strCache>
            </c:strRef>
          </c:tx>
          <c:spPr>
            <a:solidFill>
              <a:schemeClr val="accent3">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LCA_ELEC'!$V$6:$V$24</c:f>
              <c:numCache>
                <c:formatCode>0.0</c:formatCode>
                <c:ptCount val="16"/>
                <c:pt idx="0">
                  <c:v>5.3176354838709678E-3</c:v>
                </c:pt>
                <c:pt idx="1">
                  <c:v>5.3176354838709678E-3</c:v>
                </c:pt>
                <c:pt idx="2">
                  <c:v>3.7372499999999997E-3</c:v>
                </c:pt>
                <c:pt idx="3">
                  <c:v>3.7372499999999997E-3</c:v>
                </c:pt>
                <c:pt idx="4">
                  <c:v>3.2879032258064517E-3</c:v>
                </c:pt>
                <c:pt idx="5">
                  <c:v>3.2879032258064517E-3</c:v>
                </c:pt>
                <c:pt idx="8">
                  <c:v>1.8412258064516129E-2</c:v>
                </c:pt>
                <c:pt idx="9">
                  <c:v>1.8412258064516129E-2</c:v>
                </c:pt>
                <c:pt idx="10">
                  <c:v>3.2879032258064517E-3</c:v>
                </c:pt>
                <c:pt idx="11">
                  <c:v>3.2879032258064517E-3</c:v>
                </c:pt>
              </c:numCache>
            </c:numRef>
          </c:val>
          <c:extLst>
            <c:ext xmlns:c16="http://schemas.microsoft.com/office/drawing/2014/chart" uri="{C3380CC4-5D6E-409C-BE32-E72D297353CC}">
              <c16:uniqueId val="{000000A3-44EB-46CD-837B-419B247F0E72}"/>
            </c:ext>
          </c:extLst>
        </c:ser>
        <c:ser>
          <c:idx val="21"/>
          <c:order val="21"/>
          <c:tx>
            <c:strRef>
              <c:f>'Results LCA_ELEC'!$W$4:$W$5</c:f>
              <c:strCache>
                <c:ptCount val="1"/>
                <c:pt idx="0">
                  <c:v>Occupancy sensors</c:v>
                </c:pt>
              </c:strCache>
            </c:strRef>
          </c:tx>
          <c:spPr>
            <a:solidFill>
              <a:schemeClr val="accent4">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LCA_ELEC'!$W$6:$W$24</c:f>
              <c:numCache>
                <c:formatCode>0.0</c:formatCode>
                <c:ptCount val="16"/>
                <c:pt idx="0">
                  <c:v>3.4444700460829502E-3</c:v>
                </c:pt>
                <c:pt idx="1">
                  <c:v>3.4444700460829502E-3</c:v>
                </c:pt>
                <c:pt idx="2">
                  <c:v>6.7691664746543836E-3</c:v>
                </c:pt>
                <c:pt idx="3">
                  <c:v>6.7691664746543836E-3</c:v>
                </c:pt>
                <c:pt idx="4">
                  <c:v>6.2626728110599054E-3</c:v>
                </c:pt>
                <c:pt idx="5">
                  <c:v>6.2626728110599054E-3</c:v>
                </c:pt>
                <c:pt idx="6">
                  <c:v>5.5706474654377896E-3</c:v>
                </c:pt>
                <c:pt idx="7">
                  <c:v>5.5706474654377896E-3</c:v>
                </c:pt>
              </c:numCache>
            </c:numRef>
          </c:val>
          <c:extLst>
            <c:ext xmlns:c16="http://schemas.microsoft.com/office/drawing/2014/chart" uri="{C3380CC4-5D6E-409C-BE32-E72D297353CC}">
              <c16:uniqueId val="{000000A4-44EB-46CD-837B-419B247F0E72}"/>
            </c:ext>
          </c:extLst>
        </c:ser>
        <c:ser>
          <c:idx val="22"/>
          <c:order val="22"/>
          <c:tx>
            <c:strRef>
              <c:f>'Results LCA_ELEC'!$X$4:$X$5</c:f>
              <c:strCache>
                <c:ptCount val="1"/>
                <c:pt idx="0">
                  <c:v>Data/WAP (Wireless)</c:v>
                </c:pt>
              </c:strCache>
            </c:strRef>
          </c:tx>
          <c:spPr>
            <a:solidFill>
              <a:schemeClr val="accent5">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LCA_ELEC'!$X$6:$X$24</c:f>
              <c:numCache>
                <c:formatCode>0.0</c:formatCode>
                <c:ptCount val="16"/>
                <c:pt idx="12">
                  <c:v>3.0942413419354836E-3</c:v>
                </c:pt>
                <c:pt idx="13">
                  <c:v>3.0942413419354836E-3</c:v>
                </c:pt>
              </c:numCache>
            </c:numRef>
          </c:val>
          <c:extLst>
            <c:ext xmlns:c16="http://schemas.microsoft.com/office/drawing/2014/chart" uri="{C3380CC4-5D6E-409C-BE32-E72D297353CC}">
              <c16:uniqueId val="{000000A5-44EB-46CD-837B-419B247F0E72}"/>
            </c:ext>
          </c:extLst>
        </c:ser>
        <c:ser>
          <c:idx val="23"/>
          <c:order val="23"/>
          <c:tx>
            <c:strRef>
              <c:f>'Results LCA_ELEC'!$Y$4:$Y$5</c:f>
              <c:strCache>
                <c:ptCount val="1"/>
                <c:pt idx="0">
                  <c:v>D-Rings 0.15 lbs/EA</c:v>
                </c:pt>
              </c:strCache>
            </c:strRef>
          </c:tx>
          <c:spPr>
            <a:solidFill>
              <a:schemeClr val="accent6">
                <a:lumMod val="8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LCA_ELEC'!$Y$6:$Y$24</c:f>
              <c:numCache>
                <c:formatCode>0.0</c:formatCode>
                <c:ptCount val="16"/>
                <c:pt idx="10">
                  <c:v>0</c:v>
                </c:pt>
                <c:pt idx="11">
                  <c:v>0</c:v>
                </c:pt>
                <c:pt idx="12">
                  <c:v>0</c:v>
                </c:pt>
                <c:pt idx="13">
                  <c:v>0</c:v>
                </c:pt>
                <c:pt idx="14">
                  <c:v>0</c:v>
                </c:pt>
                <c:pt idx="15">
                  <c:v>0</c:v>
                </c:pt>
              </c:numCache>
            </c:numRef>
          </c:val>
          <c:extLst>
            <c:ext xmlns:c16="http://schemas.microsoft.com/office/drawing/2014/chart" uri="{C3380CC4-5D6E-409C-BE32-E72D297353CC}">
              <c16:uniqueId val="{000000A6-44EB-46CD-837B-419B247F0E72}"/>
            </c:ext>
          </c:extLst>
        </c:ser>
        <c:ser>
          <c:idx val="24"/>
          <c:order val="24"/>
          <c:tx>
            <c:strRef>
              <c:f>'Results LCA_ELEC'!$Z$4:$Z$5</c:f>
              <c:strCache>
                <c:ptCount val="1"/>
                <c:pt idx="0">
                  <c:v>Code minimum time clock, 0.68 lbs/EA</c:v>
                </c:pt>
              </c:strCache>
            </c:strRef>
          </c:tx>
          <c:spPr>
            <a:solidFill>
              <a:schemeClr val="accent1">
                <a:lumMod val="60000"/>
                <a:lumOff val="4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LCA_ELEC'!$Z$6:$Z$24</c:f>
              <c:numCache>
                <c:formatCode>0.0</c:formatCode>
                <c:ptCount val="16"/>
                <c:pt idx="8">
                  <c:v>0.14728255690980149</c:v>
                </c:pt>
                <c:pt idx="9">
                  <c:v>0.14728255690980149</c:v>
                </c:pt>
                <c:pt idx="10">
                  <c:v>1.2086880241935485E-4</c:v>
                </c:pt>
                <c:pt idx="11">
                  <c:v>1.2086880241935485E-4</c:v>
                </c:pt>
              </c:numCache>
            </c:numRef>
          </c:val>
          <c:extLst>
            <c:ext xmlns:c16="http://schemas.microsoft.com/office/drawing/2014/chart" uri="{C3380CC4-5D6E-409C-BE32-E72D297353CC}">
              <c16:uniqueId val="{00000000-B460-4E5C-87F8-99713730A613}"/>
            </c:ext>
          </c:extLst>
        </c:ser>
        <c:ser>
          <c:idx val="25"/>
          <c:order val="25"/>
          <c:tx>
            <c:strRef>
              <c:f>'Results LCA_ELEC'!$AA$4:$AA$5</c:f>
              <c:strCache>
                <c:ptCount val="1"/>
                <c:pt idx="0">
                  <c:v>Energy meters, 0.59 lbs/EA</c:v>
                </c:pt>
              </c:strCache>
            </c:strRef>
          </c:tx>
          <c:spPr>
            <a:solidFill>
              <a:schemeClr val="accent2">
                <a:lumMod val="60000"/>
                <a:lumOff val="40000"/>
              </a:schemeClr>
            </a:solidFill>
            <a:ln>
              <a:noFill/>
            </a:ln>
            <a:effectLst/>
          </c:spPr>
          <c:invertIfNegative val="0"/>
          <c:cat>
            <c:multiLvlStrRef>
              <c:f>'Results LCA_ELEC'!$A$6:$A$24</c:f>
              <c:multiLvlStrCache>
                <c:ptCount val="16"/>
                <c:lvl>
                  <c:pt idx="0">
                    <c:v>Large HP a</c:v>
                  </c:pt>
                  <c:pt idx="1">
                    <c:v>Large HP b</c:v>
                  </c:pt>
                  <c:pt idx="2">
                    <c:v>Medium HP a</c:v>
                  </c:pt>
                  <c:pt idx="3">
                    <c:v>Medium HP b</c:v>
                  </c:pt>
                  <c:pt idx="4">
                    <c:v>Small HP a</c:v>
                  </c:pt>
                  <c:pt idx="5">
                    <c:v>Small HP b
</c:v>
                  </c:pt>
                  <c:pt idx="6">
                    <c:v>XSmall HP a</c:v>
                  </c:pt>
                  <c:pt idx="7">
                    <c:v>XSmall HP b</c:v>
                  </c:pt>
                  <c:pt idx="8">
                    <c:v>Large Standard a</c:v>
                  </c:pt>
                  <c:pt idx="9">
                    <c:v>Large Standard b</c:v>
                  </c:pt>
                  <c:pt idx="10">
                    <c:v>Medium Standard a</c:v>
                  </c:pt>
                  <c:pt idx="11">
                    <c:v>Medium Standard b</c:v>
                  </c:pt>
                  <c:pt idx="12">
                    <c:v>Small Standard a</c:v>
                  </c:pt>
                  <c:pt idx="13">
                    <c:v>Small Standard b</c:v>
                  </c:pt>
                  <c:pt idx="14">
                    <c:v>XSmall Standard a</c:v>
                  </c:pt>
                  <c:pt idx="15">
                    <c:v>XSmall Standard b</c:v>
                  </c:pt>
                </c:lvl>
                <c:lvl>
                  <c:pt idx="0">
                    <c:v>High performance</c:v>
                  </c:pt>
                  <c:pt idx="8">
                    <c:v>Standard</c:v>
                  </c:pt>
                </c:lvl>
              </c:multiLvlStrCache>
            </c:multiLvlStrRef>
          </c:cat>
          <c:val>
            <c:numRef>
              <c:f>'Results LCA_ELEC'!$AA$6:$AA$24</c:f>
              <c:numCache>
                <c:formatCode>0.0</c:formatCode>
                <c:ptCount val="16"/>
                <c:pt idx="4">
                  <c:v>4.141296774193548E-2</c:v>
                </c:pt>
                <c:pt idx="5">
                  <c:v>4.141296774193548E-2</c:v>
                </c:pt>
              </c:numCache>
            </c:numRef>
          </c:val>
          <c:extLst>
            <c:ext xmlns:c16="http://schemas.microsoft.com/office/drawing/2014/chart" uri="{C3380CC4-5D6E-409C-BE32-E72D297353CC}">
              <c16:uniqueId val="{00000001-B460-4E5C-87F8-99713730A613}"/>
            </c:ext>
          </c:extLst>
        </c:ser>
        <c:dLbls>
          <c:showLegendKey val="0"/>
          <c:showVal val="0"/>
          <c:showCatName val="0"/>
          <c:showSerName val="0"/>
          <c:showPercent val="0"/>
          <c:showBubbleSize val="0"/>
        </c:dLbls>
        <c:gapWidth val="219"/>
        <c:overlap val="100"/>
        <c:axId val="470143304"/>
        <c:axId val="470145264"/>
      </c:barChart>
      <c:catAx>
        <c:axId val="470143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45264"/>
        <c:crosses val="autoZero"/>
        <c:auto val="1"/>
        <c:lblAlgn val="ctr"/>
        <c:lblOffset val="100"/>
        <c:noMultiLvlLbl val="0"/>
      </c:catAx>
      <c:valAx>
        <c:axId val="470145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4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[CLF-MEP-LCA-Calculator.xlsx]Results LCA_PLUM!PivotTable1</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'Results LCA_PLUM'!$B$3:$B$4</c:f>
              <c:strCache>
                <c:ptCount val="1"/>
                <c:pt idx="0">
                  <c:v>Cast iron pipe</c:v>
                </c:pt>
              </c:strCache>
            </c:strRef>
          </c:tx>
          <c:spPr>
            <a:solidFill>
              <a:schemeClr val="accent1"/>
            </a:solidFill>
            <a:ln>
              <a:noFill/>
            </a:ln>
            <a:effectLst/>
          </c:spPr>
          <c:invertIfNegative val="0"/>
          <c:cat>
            <c:multiLvlStrRef>
              <c:f>'Results LCA_PLUM'!$A$5:$A$27</c:f>
              <c:multiLvlStrCache>
                <c:ptCount val="16"/>
                <c:lvl>
                  <c:pt idx="0">
                    <c:v>Large</c:v>
                  </c:pt>
                  <c:pt idx="1">
                    <c:v>Medium</c:v>
                  </c:pt>
                  <c:pt idx="2">
                    <c:v>Small</c:v>
                  </c:pt>
                  <c:pt idx="3">
                    <c:v>XSmall</c:v>
                  </c:pt>
                  <c:pt idx="4">
                    <c:v>Large</c:v>
                  </c:pt>
                  <c:pt idx="5">
                    <c:v>Medium</c:v>
                  </c:pt>
                  <c:pt idx="6">
                    <c:v>Small</c:v>
                  </c:pt>
                  <c:pt idx="7">
                    <c:v>XSmall</c:v>
                  </c:pt>
                  <c:pt idx="8">
                    <c:v>Large</c:v>
                  </c:pt>
                  <c:pt idx="9">
                    <c:v>Medium</c:v>
                  </c:pt>
                  <c:pt idx="10">
                    <c:v>Small</c:v>
                  </c:pt>
                  <c:pt idx="11">
                    <c:v>XSmall</c:v>
                  </c:pt>
                  <c:pt idx="12">
                    <c:v>Large</c:v>
                  </c:pt>
                  <c:pt idx="13">
                    <c:v>Medium</c:v>
                  </c:pt>
                  <c:pt idx="14">
                    <c:v>Small</c:v>
                  </c:pt>
                  <c:pt idx="15">
                    <c:v>XSmall</c:v>
                  </c:pt>
                </c:lvl>
                <c:lvl>
                  <c:pt idx="0">
                    <c:v>Waste &amp; Vent</c:v>
                  </c:pt>
                  <c:pt idx="4">
                    <c:v>Water</c:v>
                  </c:pt>
                  <c:pt idx="8">
                    <c:v>Waste &amp; Vent</c:v>
                  </c:pt>
                  <c:pt idx="12">
                    <c:v>Water</c:v>
                  </c:pt>
                </c:lvl>
                <c:lvl>
                  <c:pt idx="0">
                    <c:v>High performance</c:v>
                  </c:pt>
                  <c:pt idx="8">
                    <c:v>Standard</c:v>
                  </c:pt>
                </c:lvl>
              </c:multiLvlStrCache>
            </c:multiLvlStrRef>
          </c:cat>
          <c:val>
            <c:numRef>
              <c:f>'Results LCA_PLUM'!$B$5:$B$27</c:f>
              <c:numCache>
                <c:formatCode>0.0</c:formatCode>
                <c:ptCount val="16"/>
                <c:pt idx="0">
                  <c:v>7.8477928481682744</c:v>
                </c:pt>
                <c:pt idx="1">
                  <c:v>7.9670341384908596</c:v>
                </c:pt>
                <c:pt idx="2">
                  <c:v>8.8922062675231146</c:v>
                </c:pt>
                <c:pt idx="3">
                  <c:v>8.904130396555372</c:v>
                </c:pt>
                <c:pt idx="8">
                  <c:v>7.8477928481682744</c:v>
                </c:pt>
                <c:pt idx="9">
                  <c:v>7.9670341384908596</c:v>
                </c:pt>
                <c:pt idx="10">
                  <c:v>8.8922062675231146</c:v>
                </c:pt>
                <c:pt idx="11">
                  <c:v>8.904130396555372</c:v>
                </c:pt>
              </c:numCache>
            </c:numRef>
          </c:val>
          <c:extLst>
            <c:ext xmlns:c16="http://schemas.microsoft.com/office/drawing/2014/chart" uri="{C3380CC4-5D6E-409C-BE32-E72D297353CC}">
              <c16:uniqueId val="{00000000-4A15-4D6C-A1F6-93444C1E5665}"/>
            </c:ext>
          </c:extLst>
        </c:ser>
        <c:ser>
          <c:idx val="1"/>
          <c:order val="1"/>
          <c:tx>
            <c:strRef>
              <c:f>'Results LCA_PLUM'!$C$3:$C$4</c:f>
              <c:strCache>
                <c:ptCount val="1"/>
                <c:pt idx="0">
                  <c:v>Copper pipe</c:v>
                </c:pt>
              </c:strCache>
            </c:strRef>
          </c:tx>
          <c:spPr>
            <a:solidFill>
              <a:schemeClr val="accent2"/>
            </a:solidFill>
            <a:ln>
              <a:noFill/>
            </a:ln>
            <a:effectLst/>
          </c:spPr>
          <c:invertIfNegative val="0"/>
          <c:cat>
            <c:multiLvlStrRef>
              <c:f>'Results LCA_PLUM'!$A$5:$A$27</c:f>
              <c:multiLvlStrCache>
                <c:ptCount val="16"/>
                <c:lvl>
                  <c:pt idx="0">
                    <c:v>Large</c:v>
                  </c:pt>
                  <c:pt idx="1">
                    <c:v>Medium</c:v>
                  </c:pt>
                  <c:pt idx="2">
                    <c:v>Small</c:v>
                  </c:pt>
                  <c:pt idx="3">
                    <c:v>XSmall</c:v>
                  </c:pt>
                  <c:pt idx="4">
                    <c:v>Large</c:v>
                  </c:pt>
                  <c:pt idx="5">
                    <c:v>Medium</c:v>
                  </c:pt>
                  <c:pt idx="6">
                    <c:v>Small</c:v>
                  </c:pt>
                  <c:pt idx="7">
                    <c:v>XSmall</c:v>
                  </c:pt>
                  <c:pt idx="8">
                    <c:v>Large</c:v>
                  </c:pt>
                  <c:pt idx="9">
                    <c:v>Medium</c:v>
                  </c:pt>
                  <c:pt idx="10">
                    <c:v>Small</c:v>
                  </c:pt>
                  <c:pt idx="11">
                    <c:v>XSmall</c:v>
                  </c:pt>
                  <c:pt idx="12">
                    <c:v>Large</c:v>
                  </c:pt>
                  <c:pt idx="13">
                    <c:v>Medium</c:v>
                  </c:pt>
                  <c:pt idx="14">
                    <c:v>Small</c:v>
                  </c:pt>
                  <c:pt idx="15">
                    <c:v>XSmall</c:v>
                  </c:pt>
                </c:lvl>
                <c:lvl>
                  <c:pt idx="0">
                    <c:v>Waste &amp; Vent</c:v>
                  </c:pt>
                  <c:pt idx="4">
                    <c:v>Water</c:v>
                  </c:pt>
                  <c:pt idx="8">
                    <c:v>Waste &amp; Vent</c:v>
                  </c:pt>
                  <c:pt idx="12">
                    <c:v>Water</c:v>
                  </c:pt>
                </c:lvl>
                <c:lvl>
                  <c:pt idx="0">
                    <c:v>High performance</c:v>
                  </c:pt>
                  <c:pt idx="8">
                    <c:v>Standard</c:v>
                  </c:pt>
                </c:lvl>
              </c:multiLvlStrCache>
            </c:multiLvlStrRef>
          </c:cat>
          <c:val>
            <c:numRef>
              <c:f>'Results LCA_PLUM'!$C$5:$C$27</c:f>
              <c:numCache>
                <c:formatCode>0.0</c:formatCode>
                <c:ptCount val="16"/>
                <c:pt idx="4">
                  <c:v>3.5189937398531841</c:v>
                </c:pt>
                <c:pt idx="5">
                  <c:v>3.5643302721112451</c:v>
                </c:pt>
                <c:pt idx="6">
                  <c:v>4.285981191466087</c:v>
                </c:pt>
                <c:pt idx="7">
                  <c:v>3.6640706430789911</c:v>
                </c:pt>
                <c:pt idx="12">
                  <c:v>3.5189937398531841</c:v>
                </c:pt>
                <c:pt idx="13">
                  <c:v>3.5643302721112451</c:v>
                </c:pt>
                <c:pt idx="14">
                  <c:v>4.285981191466087</c:v>
                </c:pt>
                <c:pt idx="15">
                  <c:v>3.6640706430789911</c:v>
                </c:pt>
              </c:numCache>
            </c:numRef>
          </c:val>
          <c:extLst>
            <c:ext xmlns:c16="http://schemas.microsoft.com/office/drawing/2014/chart" uri="{C3380CC4-5D6E-409C-BE32-E72D297353CC}">
              <c16:uniqueId val="{00000000-C44F-47E2-B431-9B0B3E085602}"/>
            </c:ext>
          </c:extLst>
        </c:ser>
        <c:ser>
          <c:idx val="2"/>
          <c:order val="2"/>
          <c:tx>
            <c:strRef>
              <c:f>'Results LCA_PLUM'!$D$3:$D$4</c:f>
              <c:strCache>
                <c:ptCount val="1"/>
                <c:pt idx="0">
                  <c:v>PEX water pipe</c:v>
                </c:pt>
              </c:strCache>
            </c:strRef>
          </c:tx>
          <c:spPr>
            <a:solidFill>
              <a:schemeClr val="accent3"/>
            </a:solidFill>
            <a:ln>
              <a:noFill/>
            </a:ln>
            <a:effectLst/>
          </c:spPr>
          <c:invertIfNegative val="0"/>
          <c:cat>
            <c:multiLvlStrRef>
              <c:f>'Results LCA_PLUM'!$A$5:$A$27</c:f>
              <c:multiLvlStrCache>
                <c:ptCount val="16"/>
                <c:lvl>
                  <c:pt idx="0">
                    <c:v>Large</c:v>
                  </c:pt>
                  <c:pt idx="1">
                    <c:v>Medium</c:v>
                  </c:pt>
                  <c:pt idx="2">
                    <c:v>Small</c:v>
                  </c:pt>
                  <c:pt idx="3">
                    <c:v>XSmall</c:v>
                  </c:pt>
                  <c:pt idx="4">
                    <c:v>Large</c:v>
                  </c:pt>
                  <c:pt idx="5">
                    <c:v>Medium</c:v>
                  </c:pt>
                  <c:pt idx="6">
                    <c:v>Small</c:v>
                  </c:pt>
                  <c:pt idx="7">
                    <c:v>XSmall</c:v>
                  </c:pt>
                  <c:pt idx="8">
                    <c:v>Large</c:v>
                  </c:pt>
                  <c:pt idx="9">
                    <c:v>Medium</c:v>
                  </c:pt>
                  <c:pt idx="10">
                    <c:v>Small</c:v>
                  </c:pt>
                  <c:pt idx="11">
                    <c:v>XSmall</c:v>
                  </c:pt>
                  <c:pt idx="12">
                    <c:v>Large</c:v>
                  </c:pt>
                  <c:pt idx="13">
                    <c:v>Medium</c:v>
                  </c:pt>
                  <c:pt idx="14">
                    <c:v>Small</c:v>
                  </c:pt>
                  <c:pt idx="15">
                    <c:v>XSmall</c:v>
                  </c:pt>
                </c:lvl>
                <c:lvl>
                  <c:pt idx="0">
                    <c:v>Waste &amp; Vent</c:v>
                  </c:pt>
                  <c:pt idx="4">
                    <c:v>Water</c:v>
                  </c:pt>
                  <c:pt idx="8">
                    <c:v>Waste &amp; Vent</c:v>
                  </c:pt>
                  <c:pt idx="12">
                    <c:v>Water</c:v>
                  </c:pt>
                </c:lvl>
                <c:lvl>
                  <c:pt idx="0">
                    <c:v>High performance</c:v>
                  </c:pt>
                  <c:pt idx="8">
                    <c:v>Standard</c:v>
                  </c:pt>
                </c:lvl>
              </c:multiLvlStrCache>
            </c:multiLvlStrRef>
          </c:cat>
          <c:val>
            <c:numRef>
              <c:f>'Results LCA_PLUM'!$D$5:$D$27</c:f>
              <c:numCache>
                <c:formatCode>0.0</c:formatCode>
                <c:ptCount val="16"/>
                <c:pt idx="7">
                  <c:v>0.85745542920166518</c:v>
                </c:pt>
                <c:pt idx="15">
                  <c:v>0.85745542920166518</c:v>
                </c:pt>
              </c:numCache>
            </c:numRef>
          </c:val>
          <c:extLst>
            <c:ext xmlns:c16="http://schemas.microsoft.com/office/drawing/2014/chart" uri="{C3380CC4-5D6E-409C-BE32-E72D297353CC}">
              <c16:uniqueId val="{00000001-C44F-47E2-B431-9B0B3E085602}"/>
            </c:ext>
          </c:extLst>
        </c:ser>
        <c:ser>
          <c:idx val="3"/>
          <c:order val="3"/>
          <c:tx>
            <c:strRef>
              <c:f>'Results LCA_PLUM'!$E$3:$E$4</c:f>
              <c:strCache>
                <c:ptCount val="1"/>
                <c:pt idx="0">
                  <c:v>PVC</c:v>
                </c:pt>
              </c:strCache>
            </c:strRef>
          </c:tx>
          <c:spPr>
            <a:solidFill>
              <a:schemeClr val="accent4"/>
            </a:solidFill>
            <a:ln>
              <a:noFill/>
            </a:ln>
            <a:effectLst/>
          </c:spPr>
          <c:invertIfNegative val="0"/>
          <c:cat>
            <c:multiLvlStrRef>
              <c:f>'Results LCA_PLUM'!$A$5:$A$27</c:f>
              <c:multiLvlStrCache>
                <c:ptCount val="16"/>
                <c:lvl>
                  <c:pt idx="0">
                    <c:v>Large</c:v>
                  </c:pt>
                  <c:pt idx="1">
                    <c:v>Medium</c:v>
                  </c:pt>
                  <c:pt idx="2">
                    <c:v>Small</c:v>
                  </c:pt>
                  <c:pt idx="3">
                    <c:v>XSmall</c:v>
                  </c:pt>
                  <c:pt idx="4">
                    <c:v>Large</c:v>
                  </c:pt>
                  <c:pt idx="5">
                    <c:v>Medium</c:v>
                  </c:pt>
                  <c:pt idx="6">
                    <c:v>Small</c:v>
                  </c:pt>
                  <c:pt idx="7">
                    <c:v>XSmall</c:v>
                  </c:pt>
                  <c:pt idx="8">
                    <c:v>Large</c:v>
                  </c:pt>
                  <c:pt idx="9">
                    <c:v>Medium</c:v>
                  </c:pt>
                  <c:pt idx="10">
                    <c:v>Small</c:v>
                  </c:pt>
                  <c:pt idx="11">
                    <c:v>XSmall</c:v>
                  </c:pt>
                  <c:pt idx="12">
                    <c:v>Large</c:v>
                  </c:pt>
                  <c:pt idx="13">
                    <c:v>Medium</c:v>
                  </c:pt>
                  <c:pt idx="14">
                    <c:v>Small</c:v>
                  </c:pt>
                  <c:pt idx="15">
                    <c:v>XSmall</c:v>
                  </c:pt>
                </c:lvl>
                <c:lvl>
                  <c:pt idx="0">
                    <c:v>Waste &amp; Vent</c:v>
                  </c:pt>
                  <c:pt idx="4">
                    <c:v>Water</c:v>
                  </c:pt>
                  <c:pt idx="8">
                    <c:v>Waste &amp; Vent</c:v>
                  </c:pt>
                  <c:pt idx="12">
                    <c:v>Water</c:v>
                  </c:pt>
                </c:lvl>
                <c:lvl>
                  <c:pt idx="0">
                    <c:v>High performance</c:v>
                  </c:pt>
                  <c:pt idx="8">
                    <c:v>Standard</c:v>
                  </c:pt>
                </c:lvl>
              </c:multiLvlStrCache>
            </c:multiLvlStrRef>
          </c:cat>
          <c:val>
            <c:numRef>
              <c:f>'Results LCA_PLUM'!$E$5:$E$27</c:f>
              <c:numCache>
                <c:formatCode>0.0</c:formatCode>
                <c:ptCount val="16"/>
                <c:pt idx="0">
                  <c:v>0.79552631838074361</c:v>
                </c:pt>
                <c:pt idx="1">
                  <c:v>0.86156446354203442</c:v>
                </c:pt>
                <c:pt idx="2">
                  <c:v>0.98121004418719526</c:v>
                </c:pt>
                <c:pt idx="3">
                  <c:v>0.98121004418719526</c:v>
                </c:pt>
                <c:pt idx="8">
                  <c:v>0.79552631838074361</c:v>
                </c:pt>
                <c:pt idx="9">
                  <c:v>0.86156446354203442</c:v>
                </c:pt>
                <c:pt idx="10">
                  <c:v>0.98121004418719526</c:v>
                </c:pt>
                <c:pt idx="11">
                  <c:v>0.98121004418719526</c:v>
                </c:pt>
              </c:numCache>
            </c:numRef>
          </c:val>
          <c:extLst>
            <c:ext xmlns:c16="http://schemas.microsoft.com/office/drawing/2014/chart" uri="{C3380CC4-5D6E-409C-BE32-E72D297353CC}">
              <c16:uniqueId val="{00000002-C44F-47E2-B431-9B0B3E085602}"/>
            </c:ext>
          </c:extLst>
        </c:ser>
        <c:ser>
          <c:idx val="4"/>
          <c:order val="4"/>
          <c:tx>
            <c:strRef>
              <c:f>'Results LCA_PLUM'!$F$3:$F$4</c:f>
              <c:strCache>
                <c:ptCount val="1"/>
                <c:pt idx="0">
                  <c:v>Stainless steel</c:v>
                </c:pt>
              </c:strCache>
            </c:strRef>
          </c:tx>
          <c:spPr>
            <a:solidFill>
              <a:schemeClr val="accent5"/>
            </a:solidFill>
            <a:ln>
              <a:noFill/>
            </a:ln>
            <a:effectLst/>
          </c:spPr>
          <c:invertIfNegative val="0"/>
          <c:cat>
            <c:multiLvlStrRef>
              <c:f>'Results LCA_PLUM'!$A$5:$A$27</c:f>
              <c:multiLvlStrCache>
                <c:ptCount val="16"/>
                <c:lvl>
                  <c:pt idx="0">
                    <c:v>Large</c:v>
                  </c:pt>
                  <c:pt idx="1">
                    <c:v>Medium</c:v>
                  </c:pt>
                  <c:pt idx="2">
                    <c:v>Small</c:v>
                  </c:pt>
                  <c:pt idx="3">
                    <c:v>XSmall</c:v>
                  </c:pt>
                  <c:pt idx="4">
                    <c:v>Large</c:v>
                  </c:pt>
                  <c:pt idx="5">
                    <c:v>Medium</c:v>
                  </c:pt>
                  <c:pt idx="6">
                    <c:v>Small</c:v>
                  </c:pt>
                  <c:pt idx="7">
                    <c:v>XSmall</c:v>
                  </c:pt>
                  <c:pt idx="8">
                    <c:v>Large</c:v>
                  </c:pt>
                  <c:pt idx="9">
                    <c:v>Medium</c:v>
                  </c:pt>
                  <c:pt idx="10">
                    <c:v>Small</c:v>
                  </c:pt>
                  <c:pt idx="11">
                    <c:v>XSmall</c:v>
                  </c:pt>
                  <c:pt idx="12">
                    <c:v>Large</c:v>
                  </c:pt>
                  <c:pt idx="13">
                    <c:v>Medium</c:v>
                  </c:pt>
                  <c:pt idx="14">
                    <c:v>Small</c:v>
                  </c:pt>
                  <c:pt idx="15">
                    <c:v>XSmall</c:v>
                  </c:pt>
                </c:lvl>
                <c:lvl>
                  <c:pt idx="0">
                    <c:v>Waste &amp; Vent</c:v>
                  </c:pt>
                  <c:pt idx="4">
                    <c:v>Water</c:v>
                  </c:pt>
                  <c:pt idx="8">
                    <c:v>Waste &amp; Vent</c:v>
                  </c:pt>
                  <c:pt idx="12">
                    <c:v>Water</c:v>
                  </c:pt>
                </c:lvl>
                <c:lvl>
                  <c:pt idx="0">
                    <c:v>High performance</c:v>
                  </c:pt>
                  <c:pt idx="8">
                    <c:v>Standard</c:v>
                  </c:pt>
                </c:lvl>
              </c:multiLvlStrCache>
            </c:multiLvlStrRef>
          </c:cat>
          <c:val>
            <c:numRef>
              <c:f>'Results LCA_PLUM'!$F$5:$F$27</c:f>
              <c:numCache>
                <c:formatCode>0.0</c:formatCode>
                <c:ptCount val="16"/>
                <c:pt idx="4">
                  <c:v>0.30374578894614163</c:v>
                </c:pt>
                <c:pt idx="5">
                  <c:v>0.34770140184936826</c:v>
                </c:pt>
                <c:pt idx="12">
                  <c:v>0.30374578894614163</c:v>
                </c:pt>
                <c:pt idx="13">
                  <c:v>0.34770140184936826</c:v>
                </c:pt>
              </c:numCache>
            </c:numRef>
          </c:val>
          <c:extLst>
            <c:ext xmlns:c16="http://schemas.microsoft.com/office/drawing/2014/chart" uri="{C3380CC4-5D6E-409C-BE32-E72D297353CC}">
              <c16:uniqueId val="{00000005-C44F-47E2-B431-9B0B3E085602}"/>
            </c:ext>
          </c:extLst>
        </c:ser>
        <c:dLbls>
          <c:showLegendKey val="0"/>
          <c:showVal val="0"/>
          <c:showCatName val="0"/>
          <c:showSerName val="0"/>
          <c:showPercent val="0"/>
          <c:showBubbleSize val="0"/>
        </c:dLbls>
        <c:gapWidth val="219"/>
        <c:overlap val="100"/>
        <c:axId val="565636392"/>
        <c:axId val="565634824"/>
      </c:barChart>
      <c:catAx>
        <c:axId val="565636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34824"/>
        <c:crosses val="autoZero"/>
        <c:auto val="1"/>
        <c:lblAlgn val="ctr"/>
        <c:lblOffset val="100"/>
        <c:noMultiLvlLbl val="0"/>
      </c:catAx>
      <c:valAx>
        <c:axId val="565634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636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570671</xdr:colOff>
      <xdr:row>33</xdr:row>
      <xdr:rowOff>53008</xdr:rowOff>
    </xdr:from>
    <xdr:to>
      <xdr:col>18</xdr:col>
      <xdr:colOff>19050</xdr:colOff>
      <xdr:row>79</xdr:row>
      <xdr:rowOff>152400</xdr:rowOff>
    </xdr:to>
    <xdr:graphicFrame macro="">
      <xdr:nvGraphicFramePr>
        <xdr:cNvPr id="2" name="Chart 1">
          <a:extLst>
            <a:ext uri="{FF2B5EF4-FFF2-40B4-BE49-F238E27FC236}">
              <a16:creationId xmlns:a16="http://schemas.microsoft.com/office/drawing/2014/main" id="{99D42DE9-F605-4737-A53B-3B03F9763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570671</xdr:colOff>
      <xdr:row>33</xdr:row>
      <xdr:rowOff>53008</xdr:rowOff>
    </xdr:from>
    <xdr:to>
      <xdr:col>13</xdr:col>
      <xdr:colOff>114592</xdr:colOff>
      <xdr:row>79</xdr:row>
      <xdr:rowOff>152400</xdr:rowOff>
    </xdr:to>
    <xdr:graphicFrame macro="">
      <xdr:nvGraphicFramePr>
        <xdr:cNvPr id="2" name="Chart 1">
          <a:extLst>
            <a:ext uri="{FF2B5EF4-FFF2-40B4-BE49-F238E27FC236}">
              <a16:creationId xmlns:a16="http://schemas.microsoft.com/office/drawing/2014/main" id="{D25A6BC1-76D4-4759-8F6F-0E708CEBA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570671</xdr:colOff>
      <xdr:row>33</xdr:row>
      <xdr:rowOff>53008</xdr:rowOff>
    </xdr:from>
    <xdr:to>
      <xdr:col>18</xdr:col>
      <xdr:colOff>19050</xdr:colOff>
      <xdr:row>79</xdr:row>
      <xdr:rowOff>152400</xdr:rowOff>
    </xdr:to>
    <xdr:graphicFrame macro="">
      <xdr:nvGraphicFramePr>
        <xdr:cNvPr id="2" name="Chart 1">
          <a:extLst>
            <a:ext uri="{FF2B5EF4-FFF2-40B4-BE49-F238E27FC236}">
              <a16:creationId xmlns:a16="http://schemas.microsoft.com/office/drawing/2014/main" id="{703A96FA-80EE-4647-94D8-B7DF4A720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570671</xdr:colOff>
      <xdr:row>33</xdr:row>
      <xdr:rowOff>53008</xdr:rowOff>
    </xdr:from>
    <xdr:to>
      <xdr:col>18</xdr:col>
      <xdr:colOff>19050</xdr:colOff>
      <xdr:row>79</xdr:row>
      <xdr:rowOff>152400</xdr:rowOff>
    </xdr:to>
    <xdr:graphicFrame macro="">
      <xdr:nvGraphicFramePr>
        <xdr:cNvPr id="2" name="Chart 1">
          <a:extLst>
            <a:ext uri="{FF2B5EF4-FFF2-40B4-BE49-F238E27FC236}">
              <a16:creationId xmlns:a16="http://schemas.microsoft.com/office/drawing/2014/main" id="{E60AF1EF-FE79-4B69-831C-6A91D5857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35</xdr:row>
      <xdr:rowOff>38100</xdr:rowOff>
    </xdr:from>
    <xdr:to>
      <xdr:col>13</xdr:col>
      <xdr:colOff>324971</xdr:colOff>
      <xdr:row>67</xdr:row>
      <xdr:rowOff>179294</xdr:rowOff>
    </xdr:to>
    <xdr:graphicFrame macro="">
      <xdr:nvGraphicFramePr>
        <xdr:cNvPr id="2" name="Chart 1">
          <a:extLst>
            <a:ext uri="{FF2B5EF4-FFF2-40B4-BE49-F238E27FC236}">
              <a16:creationId xmlns:a16="http://schemas.microsoft.com/office/drawing/2014/main" id="{857430F6-152F-460A-A984-17AD650553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710291</xdr:colOff>
      <xdr:row>32</xdr:row>
      <xdr:rowOff>106135</xdr:rowOff>
    </xdr:from>
    <xdr:to>
      <xdr:col>15</xdr:col>
      <xdr:colOff>653141</xdr:colOff>
      <xdr:row>75</xdr:row>
      <xdr:rowOff>149678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79</xdr:row>
      <xdr:rowOff>0</xdr:rowOff>
    </xdr:from>
    <xdr:to>
      <xdr:col>15</xdr:col>
      <xdr:colOff>813707</xdr:colOff>
      <xdr:row>122</xdr:row>
      <xdr:rowOff>43543</xdr:rowOff>
    </xdr:to>
    <xdr:graphicFrame macro="">
      <xdr:nvGraphicFramePr>
        <xdr:cNvPr id="3" name="Chart 2">
          <a:extLst>
            <a:ext uri="{FF2B5EF4-FFF2-40B4-BE49-F238E27FC236}">
              <a16:creationId xmlns:a16="http://schemas.microsoft.com/office/drawing/2014/main" id="{A60E50DD-0083-4CE5-B448-77C2B8EB4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13608</xdr:colOff>
      <xdr:row>36</xdr:row>
      <xdr:rowOff>116339</xdr:rowOff>
    </xdr:from>
    <xdr:to>
      <xdr:col>7</xdr:col>
      <xdr:colOff>207509</xdr:colOff>
      <xdr:row>68</xdr:row>
      <xdr:rowOff>163286</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724580</xdr:colOff>
      <xdr:row>26</xdr:row>
      <xdr:rowOff>143555</xdr:rowOff>
    </xdr:from>
    <xdr:to>
      <xdr:col>7</xdr:col>
      <xdr:colOff>1483179</xdr:colOff>
      <xdr:row>46</xdr:row>
      <xdr:rowOff>40821</xdr:rowOff>
    </xdr:to>
    <xdr:graphicFrame macro="">
      <xdr:nvGraphicFramePr>
        <xdr:cNvPr id="2" name="Chart 1">
          <a:extLst>
            <a:ext uri="{FF2B5EF4-FFF2-40B4-BE49-F238E27FC236}">
              <a16:creationId xmlns:a16="http://schemas.microsoft.com/office/drawing/2014/main" id="{A03E6C7B-F13B-4E23-AED0-1DEF78618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bara" refreshedDate="43455.478464930558" createdVersion="6" refreshedVersion="6" minRefreshableVersion="3" recordCount="411" xr:uid="{00000000-000A-0000-FFFF-FFFF0C000000}">
  <cacheSource type="worksheet">
    <worksheetSource ref="A1:P1048576" sheet="Custom quantities input"/>
  </cacheSource>
  <cacheFields count="41">
    <cacheField name="Category" numFmtId="0">
      <sharedItems containsBlank="1" count="4">
        <s v="Mechanical"/>
        <s v="Electrical"/>
        <s v="Plumbing"/>
        <m/>
      </sharedItems>
    </cacheField>
    <cacheField name="Building type" numFmtId="0">
      <sharedItems containsBlank="1" count="3">
        <s v="Standard"/>
        <s v="High performance"/>
        <m/>
      </sharedItems>
    </cacheField>
    <cacheField name="Building size range [sf]" numFmtId="0">
      <sharedItems containsBlank="1"/>
    </cacheField>
    <cacheField name="Building base size [sf]" numFmtId="0">
      <sharedItems containsString="0" containsBlank="1" containsNumber="1" containsInteger="1" minValue="7000" maxValue="260000"/>
    </cacheField>
    <cacheField name="Building Size Category" numFmtId="0">
      <sharedItems containsBlank="1" count="5">
        <s v="XSmall"/>
        <s v="Small"/>
        <s v="Medium"/>
        <s v="Large"/>
        <m/>
      </sharedItems>
    </cacheField>
    <cacheField name="Building model" numFmtId="0">
      <sharedItems containsBlank="1" count="21">
        <s v="XSmall Standard a"/>
        <s v="XSmall Standard b"/>
        <s v="XSmall HP a"/>
        <s v="XSmall HP b"/>
        <s v="Small Standard a"/>
        <s v="Small Standard b"/>
        <s v="Small HP a"/>
        <s v="Small HP b_x000a_"/>
        <s v="Medium Standard a"/>
        <s v="Medium Standard b"/>
        <s v="Medium HP a"/>
        <s v="Medium HP b"/>
        <s v="Large Standard a"/>
        <s v="Large Standard b"/>
        <s v="Large HP a"/>
        <s v="Large HP b"/>
        <m/>
        <s v="Small HP b" u="1"/>
        <s v="Medium  HP a" u="1"/>
        <s v="Medium Standard  a" u="1"/>
        <s v="Medium  HP b" u="1"/>
      </sharedItems>
    </cacheField>
    <cacheField name="System type" numFmtId="0">
      <sharedItems containsBlank="1" count="14">
        <s v="Packaged rooftop heat pump"/>
        <s v="Packaged rooftop AC + Furnace"/>
        <s v="DOAS ERV + VRF"/>
        <s v="DOAS ERV + Packaged Rooftop Heat Pump"/>
        <s v="Basic LTG &amp; Power"/>
        <s v="Commercial LTG/PWR"/>
        <s v="Water"/>
        <s v="Waste &amp; Vent"/>
        <s v="VAV AHU w/ PFP Terminals"/>
        <s v="WSHP"/>
        <s v="DOAS + VRF"/>
        <s v="DOAS + WSHP"/>
        <s v="DOAS + Chilled Beam"/>
        <m/>
      </sharedItems>
    </cacheField>
    <cacheField name="Subsystem description" numFmtId="0">
      <sharedItems containsBlank="1"/>
    </cacheField>
    <cacheField name="Item type" numFmtId="0">
      <sharedItems containsBlank="1"/>
    </cacheField>
    <cacheField name="Item name" numFmtId="0">
      <sharedItems containsBlank="1" count="88">
        <s v="Galv sheet metal"/>
        <s v="Flexible duct"/>
        <s v="Insulation - duct wrap"/>
        <s v="Insulation - hydronic water insulation"/>
        <s v="Refrigerants"/>
        <s v="Packaged units"/>
        <s v="Copper pipe"/>
        <s v="DOAS ERV w/ electric heat"/>
        <s v="VRF outdoor units"/>
        <s v="VRF casettes"/>
        <s v="Non-Metallic Cable"/>
        <s v="Transformer"/>
        <s v="Battery 20W unit"/>
        <s v="Fixtures"/>
        <s v="Non-metallic boxes"/>
        <s v="Feeder Wire"/>
        <s v="Basic Service Switchgear"/>
        <s v="D-Rings 0.15 lbs/EA"/>
        <s v="MC Cable (metallic cable)"/>
        <s v="Occupancy sensors"/>
        <s v="LED fixtures"/>
        <s v="Metal boxes"/>
        <s v="EMT conduit"/>
        <s v="PEX water pipe"/>
        <s v="Cast iron pipe"/>
        <s v="PVC"/>
        <s v="VAV AHU w/ DX"/>
        <s v="VAV Terminals w/ electric heat"/>
        <s v="Aluminum feeders 100amp and over"/>
        <s v="NA"/>
        <s v="Data/WAP (Wireless)"/>
        <s v="FA"/>
        <s v="Energy meters, 0.59 lbs/EA"/>
        <s v="Battery"/>
        <s v="Daylight sensors"/>
        <s v="Copper feeders"/>
        <m/>
        <s v="Cooling tower"/>
        <s v="Boiler"/>
        <s v="Distributed zone WSHP"/>
        <s v="Pumps"/>
        <s v="Steel pipe"/>
        <s v="DOAS w/ heat recovery"/>
        <s v="Single duct VAVs or CAVs"/>
        <s v="VRF fan coils"/>
        <s v="Transformer vault"/>
        <s v="Code minimum time clock, 0.68 lbs/EA"/>
        <s v="DATA/AV/Access CNTRL"/>
        <s v="Backup Generator"/>
        <s v="Stainless steel"/>
        <s v="Air Cooled Chiller or Water Cooled Chiller + Cooling tower"/>
        <s v="Energy meters, 0.59 lbs/EA, 28 units" u="1"/>
        <s v="DATA/AV/Access CNTRL, 10.1 lbs/EA, 1454 units" u="1"/>
        <s v="FA, 0.95 lbs/EA, 87 units" u="1"/>
        <s v="Feed wire" u="1"/>
        <s v="Time Clock" u="1"/>
        <s v="Code minimum time clock, 0.68 lbs/EA, 34 units" u="1"/>
        <s v="Battery 20W unit_x000a_7.1lbs/EA, 250 units" u="1"/>
        <s v="Daylight sensors " u="1"/>
        <s v="D-Rings, 0.15 lbs/EA" u="1"/>
        <s v="Distributed WSHP AHUs" u="1"/>
        <s v="MC cable" u="1"/>
        <s v="Daylight sensors 0.55lbs/EA, 30 units" u="1"/>
        <s v="Battery 20W unit, 7.1 lbs/EA,  70 units" u="1"/>
        <s v="Generator" u="1"/>
        <s v="Daylight sensors 0.55 lbs/EA, 162 units" u="1"/>
        <s v="FA 0.95 lbs/EA, 8 unit" u="1"/>
        <s v="Cooling tower - standard building" u="1"/>
        <s v="(Wood framed) Non-Metallic Cable" u="1"/>
        <s v="Distributed HP AHUs" u="1"/>
        <s v="Metal boxes, 0.61 lbs/EA, 118 units" u="1"/>
        <s v="(Metal Framed) MC Cable (metallic cable)_x000a_" u="1"/>
        <s v="Data/WAP (Wireless), 10.1lbs/EA, 167 units" u="1"/>
        <s v="FA " u="1"/>
        <s v="Occupancy sensors, 0.49 lbs/EA, 4 units" u="1"/>
        <s v="(Ring &amp; String) D-Rings 0.15 lbs/EA" u="1"/>
        <s v="Daylight sensors, 0.55 lbs/EA, 22 units" u="1"/>
        <s v="Occupancy sensors, 0.55 lbs/EA, 13 units" u="1"/>
        <s v="Occupancy sensors, 0.55 lbs/EA, 50 units" u="1"/>
        <s v="Daylight sensors 0.55 lbs/EA, 70 units" u="1"/>
        <s v="Daylight sensors, 0.55 lbs/EA, 7 units" u="1"/>
        <s v="MC Cable (metallic cable)_x000a_" u="1"/>
        <s v="Battery, 20W unit 7.1 lbs/EA, 70 units" u="1"/>
        <s v="Metal boxes 0.61 lbs/EA, 4360 units" u="1"/>
        <s v="Metal boxes, 0.61 lbs/EA, " u="1"/>
        <s v="Metal boxes, 0.61 lbs/EA, 420 units" u="1"/>
        <s v="Battery 20W unit, 7.1 lbs/EA, 804 units" u="1"/>
        <s v="All copper wire feeders" u="1"/>
      </sharedItems>
    </cacheField>
    <cacheField name="Material quantity estimate (Source 1) [lbs/sf]" numFmtId="164">
      <sharedItems containsBlank="1" containsMixedTypes="1" containsNumber="1" minValue="0" maxValue="2.2999999999999998"/>
    </cacheField>
    <cacheField name="Range of material quantity estimate, min [lbs/sf]" numFmtId="164">
      <sharedItems containsBlank="1" containsMixedTypes="1" containsNumber="1" minValue="0" maxValue="1.9549999999999998"/>
    </cacheField>
    <cacheField name="Range of material quantity estimate, max [lbs/sf]" numFmtId="164">
      <sharedItems containsBlank="1" containsMixedTypes="1" containsNumber="1" minValue="0" maxValue="2.6449999999999996"/>
    </cacheField>
    <cacheField name="Material quantity estimate (Source 2) [lbs/sf]" numFmtId="164">
      <sharedItems containsBlank="1" containsMixedTypes="1" containsNumber="1" minValue="0" maxValue="1.5"/>
    </cacheField>
    <cacheField name="Range of material quantity estimate, min [lbs/sf]2" numFmtId="164">
      <sharedItems containsBlank="1" containsMixedTypes="1" containsNumber="1" minValue="0" maxValue="1.2"/>
    </cacheField>
    <cacheField name="Range of material quantity estimate, max [lbs/sf]2" numFmtId="164">
      <sharedItems containsBlank="1" containsMixedTypes="1" containsNumber="1" minValue="0" maxValue="1.8"/>
    </cacheField>
    <cacheField name="Material quantity estimate (Source 3) [lbs/sf]" numFmtId="0">
      <sharedItems containsBlank="1" containsMixedTypes="1" containsNumber="1" minValue="0" maxValue="1.4091136363636363"/>
    </cacheField>
    <cacheField name="Range of material quantity estimate, min [lbs/sf]3" numFmtId="0">
      <sharedItems containsBlank="1" containsMixedTypes="1" containsNumber="1" minValue="2.4000000000000002E-3" maxValue="1.2682022727272726"/>
    </cacheField>
    <cacheField name="Range of material quantity estimate, max [lbs/sf]3" numFmtId="0">
      <sharedItems containsBlank="1" containsMixedTypes="1" containsNumber="1" minValue="3.5999999999999999E-3" maxValue="1.550025"/>
    </cacheField>
    <cacheField name="Overall material quantity estimate, min [lbs/sf]" numFmtId="0">
      <sharedItems containsString="0" containsBlank="1" containsNumber="1" minValue="0" maxValue="1.0145618181818179"/>
    </cacheField>
    <cacheField name="Overall material quantity estimate, max [lbs/sf]" numFmtId="0">
      <sharedItems containsString="0" containsBlank="1" containsNumber="1" minValue="0" maxValue="2.6449999999999996"/>
    </cacheField>
    <cacheField name=" Delta in material quantity estimate [lbs/sf]" numFmtId="0">
      <sharedItems containsString="0" containsBlank="1" containsNumber="1" minValue="0" maxValue="1.0354999999999999"/>
    </cacheField>
    <cacheField name="Midpoint of material quantity estimate (calculated) [lbs/sf]" numFmtId="0">
      <sharedItems containsString="0" containsBlank="1" containsNumber="1" minValue="0" maxValue="1.8297809090909087"/>
    </cacheField>
    <cacheField name="Midpoint of material quantity estimate (calculated) [kg/m2]" numFmtId="0">
      <sharedItems containsString="0" containsBlank="1" containsNumber="1" minValue="0" maxValue="8.912803782991201"/>
    </cacheField>
    <cacheField name="Midpoint range of material quantity estimate (calculated)" numFmtId="0">
      <sharedItems containsString="0" containsBlank="1" containsNumber="1" minValue="0" maxValue="1"/>
    </cacheField>
    <cacheField name="Cooling load (capacity of equipment), min [sf/ton]" numFmtId="0">
      <sharedItems containsBlank="1" containsMixedTypes="1" containsNumber="1" containsInteger="1" minValue="350" maxValue="400"/>
    </cacheField>
    <cacheField name="Cooling load (capacity of equipment), max [sf/ton]" numFmtId="0">
      <sharedItems containsBlank="1" containsMixedTypes="1" containsNumber="1" containsInteger="1" minValue="500" maxValue="600"/>
    </cacheField>
    <cacheField name="Heating load (capacity of equipment), min [BTUH/sf]" numFmtId="0">
      <sharedItems containsBlank="1" containsMixedTypes="1" containsNumber="1" containsInteger="1" minValue="10" maxValue="12"/>
    </cacheField>
    <cacheField name="Heating load (capacity of equipment), max [BTUH/sf]" numFmtId="0">
      <sharedItems containsBlank="1" containsMixedTypes="1" containsNumber="1" containsInteger="1" minValue="15" maxValue="18"/>
    </cacheField>
    <cacheField name="Old GWP [kg CO2e/m2]" numFmtId="0">
      <sharedItems containsBlank="1" containsMixedTypes="1" containsNumber="1" minValue="3.5449734193548381E-3" maxValue="3086.3180150263934"/>
    </cacheField>
    <cacheField name="Old ODP [kg CFC11e or kg R11 eq./m2]" numFmtId="0">
      <sharedItems containsBlank="1" containsMixedTypes="1" containsNumber="1" minValue="0" maxValue="7.3686079714640204E-3"/>
    </cacheField>
    <cacheField name="Old AP [kg SO2e/m2]" numFmtId="0">
      <sharedItems containsBlank="1" containsMixedTypes="1" containsNumber="1" minValue="1.875881767741935E-5" maxValue="4.4321840421114373"/>
    </cacheField>
    <cacheField name="Old EP [kg(PO4)3-Eq. or kg N eq / m2] diff units" numFmtId="0">
      <sharedItems containsBlank="1" containsMixedTypes="1" containsNumber="1" minValue="9.9101539408064525E-16" maxValue="0.46489640198511167"/>
    </cacheField>
    <cacheField name="Old SFP [kgETHEN-Eq. kg O₃ eq /m2] diff units" numFmtId="0">
      <sharedItems containsBlank="1" containsMixedTypes="1" containsNumber="1" minValue="0" maxValue="14.197936116625309"/>
    </cacheField>
    <cacheField name="Primary Energy [MJ]" numFmtId="0">
      <sharedItems containsString="0" containsBlank="1" containsNumber="1" minValue="0" maxValue="943.97850104185545"/>
    </cacheField>
    <cacheField name="GWP [kg CO2e/m2]" numFmtId="0">
      <sharedItems containsString="0" containsBlank="1" containsNumber="1" minValue="0" maxValue="36.824516129032261"/>
    </cacheField>
    <cacheField name="ODP [kg CFC11e or kg R11 eq./m2]" numFmtId="0">
      <sharedItems containsBlank="1" containsMixedTypes="1" containsNumber="1" minValue="-2.2105740394226014E-8" maxValue="5.4023161556571685E-4"/>
    </cacheField>
    <cacheField name="AP [kg SO2e/m2]" numFmtId="0">
      <sharedItems containsBlank="1" containsMixedTypes="1" containsNumber="1" minValue="0" maxValue="0.20620828228218213"/>
    </cacheField>
    <cacheField name="EP [kg(PO4)3-Eq. or kg N eq / m2] diff units" numFmtId="0">
      <sharedItems containsBlank="1" containsMixedTypes="1" containsNumber="1" minValue="0" maxValue="3.4084013600360688E-2"/>
    </cacheField>
    <cacheField name="SFP [kgETHEN-Eq. kg O₃ eq /m2] diff units" numFmtId="0">
      <sharedItems containsBlank="1" containsMixedTypes="1" containsNumber="1" minValue="-4.141296774193548E-2" maxValue="1.7023455225513193"/>
    </cacheField>
    <cacheField name="Error check (should be 0)" numFmtId="0">
      <sharedItems containsBlank="1" containsMixedTypes="1" containsNumber="1" minValue="-3061.2917328812587" maxValue="6.60503225806451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bara" refreshedDate="43455.478622916664" createdVersion="5" refreshedVersion="6" minRefreshableVersion="3" recordCount="410" xr:uid="{00000000-000A-0000-FFFF-FFFF0B000000}">
  <cacheSource type="worksheet">
    <worksheetSource ref="A1:P411" sheet="Custom quantities input"/>
  </cacheSource>
  <cacheFields count="40">
    <cacheField name="Category" numFmtId="0">
      <sharedItems containsBlank="1" count="4">
        <s v="Mechanical"/>
        <s v="Electrical"/>
        <s v="Plumbing"/>
        <m/>
      </sharedItems>
    </cacheField>
    <cacheField name="Building type" numFmtId="0">
      <sharedItems containsBlank="1" count="3">
        <s v="Standard"/>
        <s v="High performance"/>
        <m/>
      </sharedItems>
    </cacheField>
    <cacheField name="Building size range [sf]" numFmtId="0">
      <sharedItems containsBlank="1"/>
    </cacheField>
    <cacheField name="Building base size [sf]" numFmtId="0">
      <sharedItems containsString="0" containsBlank="1" containsNumber="1" containsInteger="1" minValue="7000" maxValue="260000"/>
    </cacheField>
    <cacheField name="Building Size Category" numFmtId="0">
      <sharedItems containsBlank="1"/>
    </cacheField>
    <cacheField name="Building model" numFmtId="0">
      <sharedItems containsBlank="1" count="21">
        <s v="XSmall Standard a"/>
        <s v="XSmall Standard b"/>
        <s v="XSmall HP a"/>
        <s v="XSmall HP b"/>
        <s v="Small Standard a"/>
        <s v="Small Standard b"/>
        <s v="Small HP a"/>
        <s v="Small HP b_x000a_"/>
        <s v="Medium Standard a"/>
        <s v="Medium Standard b"/>
        <s v="Medium HP a"/>
        <s v="Medium HP b"/>
        <s v="Large Standard a"/>
        <s v="Large Standard b"/>
        <s v="Large HP a"/>
        <s v="Large HP b"/>
        <m/>
        <s v="Small HP b" u="1"/>
        <s v="Medium  HP a" u="1"/>
        <s v="Medium Standard  a" u="1"/>
        <s v="Medium  HP b" u="1"/>
      </sharedItems>
    </cacheField>
    <cacheField name="System type" numFmtId="0">
      <sharedItems containsBlank="1"/>
    </cacheField>
    <cacheField name="Subsystem description" numFmtId="0">
      <sharedItems containsBlank="1"/>
    </cacheField>
    <cacheField name="Item type" numFmtId="0">
      <sharedItems containsBlank="1"/>
    </cacheField>
    <cacheField name="Item name" numFmtId="0">
      <sharedItems containsBlank="1" count="97">
        <s v="Galv sheet metal"/>
        <s v="Flexible duct"/>
        <s v="Insulation - duct wrap"/>
        <s v="Insulation - hydronic water insulation"/>
        <s v="Refrigerants"/>
        <s v="Packaged units"/>
        <s v="Copper pipe"/>
        <s v="DOAS ERV w/ electric heat"/>
        <s v="VRF outdoor units"/>
        <s v="VRF casettes"/>
        <s v="Non-Metallic Cable"/>
        <s v="Transformer"/>
        <s v="Battery 20W unit"/>
        <s v="Fixtures"/>
        <s v="Non-metallic boxes"/>
        <s v="Feeder Wire"/>
        <s v="Basic Service Switchgear"/>
        <s v="D-Rings 0.15 lbs/EA"/>
        <s v="MC Cable (metallic cable)"/>
        <s v="Occupancy sensors"/>
        <s v="LED fixtures"/>
        <s v="Metal boxes"/>
        <s v="EMT conduit"/>
        <s v="PEX water pipe"/>
        <s v="Cast iron pipe"/>
        <s v="PVC"/>
        <s v="VAV AHU w/ DX"/>
        <s v="VAV Terminals w/ electric heat"/>
        <s v="Aluminum feeders 100amp and over"/>
        <s v="NA"/>
        <s v="Data/WAP (Wireless)"/>
        <s v="FA"/>
        <s v="Energy meters, 0.59 lbs/EA"/>
        <s v="Battery"/>
        <s v="Daylight sensors"/>
        <s v="Copper feeders"/>
        <m/>
        <s v="Cooling tower"/>
        <s v="Boiler"/>
        <s v="Distributed zone WSHP"/>
        <s v="Pumps"/>
        <s v="Steel pipe"/>
        <s v="DOAS w/ heat recovery"/>
        <s v="Single duct VAVs or CAVs"/>
        <s v="VRF fan coils"/>
        <s v="Transformer vault"/>
        <s v="Code minimum time clock, 0.68 lbs/EA"/>
        <s v="DATA/AV/Access CNTRL"/>
        <s v="Backup Generator"/>
        <s v="Stainless steel"/>
        <s v="Air Cooled Chiller or Water Cooled Chiller + Cooling tower"/>
        <s v="Energy meters, 0.59 lbs/EA, 28 units" u="1"/>
        <s v="DATA/AV/Access CNTRL, 10.1 lbs/EA, 1454 units" u="1"/>
        <s v="FA, 0.95 lbs/EA, 87 units" u="1"/>
        <s v="Feed wire" u="1"/>
        <s v="Time Clock" u="1"/>
        <s v="Code minimum time clock, 0.68 lbs/EA, 34 units" u="1"/>
        <s v="Battery 20W unit_x000a_7.1lbs/EA, 250 units" u="1"/>
        <s v="Daylight sensors " u="1"/>
        <s v="D-Rings, 0.15 lbs/EA" u="1"/>
        <s v="Distributed WSHP AHUs" u="1"/>
        <s v="MC cable" u="1"/>
        <s v="Daylight sensors 0.55lbs/EA, 30 units" u="1"/>
        <s v="Battery 20W unit, 7.1 lbs/EA,  70 units" u="1"/>
        <s v="Battery, 20W Unit 70.1 lbs/EA, 70 units" u="1"/>
        <s v="Generator" u="1"/>
        <s v="PEX" u="1"/>
        <s v="Daylight sensors 0.55 lbs/EA, 162 units" u="1"/>
        <s v="Metal boxes 0.61 lbs/EA, 4360 u" u="1"/>
        <s v="FA 0.95 lbs/EA, 8 unit" u="1"/>
        <s v="Cooling tower - standard building" u="1"/>
        <s v="(Wood framed) Non-Metallic Cable" u="1"/>
        <s v="Distributed HP AHUs" u="1"/>
        <s v="Cast Iron" u="1"/>
        <s v="Metal boxes, 0.61 lbs/EA, 118 units" u="1"/>
        <s v="(Metal Framed) MC Cable (metallic cable)_x000a_" u="1"/>
        <s v="Data/WAP (Wireless), 10.1lbs/EA, 167 units" u="1"/>
        <s v="FA " u="1"/>
        <s v="Occupancy sensors, 0.49 lbs/EA, 4 units" u="1"/>
        <s v="(Ring &amp; String) D-Rings 0.15 lbs/EA" u="1"/>
        <s v="Daylight sensors, 0.55 lbs/EA, 22 units" u="1"/>
        <s v="Occupancy sensors, 0.55 lbs/EA, 13 units" u="1"/>
        <s v="Occupancy sensors, 0.55 lbs/EA, 50 units" u="1"/>
        <s v="Daylight sensors 0.55 lbs/EA, 70 units" u="1"/>
        <s v="insulation- duct wrap" u="1"/>
        <s v="Battery 20W Unit_x000a_70.1lbs/EA, 250 units" u="1"/>
        <s v="Daylight sensors, 0.55 lbs/EA, 7 units" u="1"/>
        <s v="MC Cable (metallic cable)_x000a_" u="1"/>
        <s v="Battery 20W Unit, 70.1 lbs/EA, 804 units" u="1"/>
        <s v="Copper" u="1"/>
        <s v="Battery, 20W unit 7.1 lbs/EA, 70 units" u="1"/>
        <s v="Metal boxes 0.61 lbs/EA, 4360 units" u="1"/>
        <s v="Metal boxes, 0.61 lbs/EA, " u="1"/>
        <s v="Metal boxes, 0.61 lbs/EA, 420 units" u="1"/>
        <s v="Battery 20W unit, 7.1 lbs/EA, 804 units" u="1"/>
        <s v="All copper wire feeders" u="1"/>
        <s v="Battery 20W Unit, 70.1 lbs/EA,  70 units" u="1"/>
      </sharedItems>
    </cacheField>
    <cacheField name="Material quantity estimate (Source 1) [lbs/sf]" numFmtId="164">
      <sharedItems containsBlank="1" containsMixedTypes="1" containsNumber="1" minValue="0" maxValue="2.2999999999999998"/>
    </cacheField>
    <cacheField name="Range of material quantity estimate, min [lbs/sf]" numFmtId="164">
      <sharedItems containsBlank="1" containsMixedTypes="1" containsNumber="1" minValue="0" maxValue="1.9549999999999998"/>
    </cacheField>
    <cacheField name="Range of material quantity estimate, max [lbs/sf]" numFmtId="164">
      <sharedItems containsBlank="1" containsMixedTypes="1" containsNumber="1" minValue="0" maxValue="2.6449999999999996"/>
    </cacheField>
    <cacheField name="Material quantity estimate (Source 2) [lbs/sf]" numFmtId="164">
      <sharedItems containsBlank="1" containsMixedTypes="1" containsNumber="1" minValue="0" maxValue="1.5"/>
    </cacheField>
    <cacheField name="Range of material quantity estimate, min [lbs/sf]2" numFmtId="164">
      <sharedItems containsBlank="1" containsMixedTypes="1" containsNumber="1" minValue="0" maxValue="1.2"/>
    </cacheField>
    <cacheField name="Range of material quantity estimate, max [lbs/sf]2" numFmtId="164">
      <sharedItems containsBlank="1" containsMixedTypes="1" containsNumber="1" minValue="0" maxValue="1.8"/>
    </cacheField>
    <cacheField name="Material quantity estimate (Source 3) [lbs/sf]" numFmtId="0">
      <sharedItems containsBlank="1" containsMixedTypes="1" containsNumber="1" minValue="0" maxValue="1.4091136363636363"/>
    </cacheField>
    <cacheField name="Range of material quantity estimate, min [lbs/sf]3" numFmtId="0">
      <sharedItems containsBlank="1" containsMixedTypes="1" containsNumber="1" minValue="2.4000000000000002E-3" maxValue="1.2682022727272726"/>
    </cacheField>
    <cacheField name="Range of material quantity estimate, max [lbs/sf]3" numFmtId="0">
      <sharedItems containsBlank="1" containsMixedTypes="1" containsNumber="1" minValue="3.5999999999999999E-3" maxValue="1.550025"/>
    </cacheField>
    <cacheField name="Overall material quantity estimate, min [lbs/sf]" numFmtId="0">
      <sharedItems containsString="0" containsBlank="1" containsNumber="1" minValue="0" maxValue="1.0145618181818179"/>
    </cacheField>
    <cacheField name="Overall material quantity estimate, max [lbs/sf]" numFmtId="0">
      <sharedItems containsString="0" containsBlank="1" containsNumber="1" minValue="0" maxValue="2.6449999999999996"/>
    </cacheField>
    <cacheField name=" Delta in material quantity estimate [lbs/sf]" numFmtId="0">
      <sharedItems containsString="0" containsBlank="1" containsNumber="1" minValue="0" maxValue="1.0354999999999999"/>
    </cacheField>
    <cacheField name="Midpoint of material quantity estimate (calculated) [lbs/sf]" numFmtId="0">
      <sharedItems containsString="0" containsBlank="1" containsNumber="1" minValue="0" maxValue="1.8297809090909087"/>
    </cacheField>
    <cacheField name="Midpoint of material quantity estimate (calculated) [kg/m2]" numFmtId="0">
      <sharedItems containsString="0" containsBlank="1" containsNumber="1" minValue="0" maxValue="8.912803782991201"/>
    </cacheField>
    <cacheField name="Midpoint range of material quantity estimate (calculated)" numFmtId="0">
      <sharedItems containsString="0" containsBlank="1" containsNumber="1" minValue="0" maxValue="1"/>
    </cacheField>
    <cacheField name="Cooling load (capacity of equipment), min [sf/ton]" numFmtId="0">
      <sharedItems containsBlank="1" containsMixedTypes="1" containsNumber="1" containsInteger="1" minValue="350" maxValue="400"/>
    </cacheField>
    <cacheField name="Cooling load (capacity of equipment), max [sf/ton]" numFmtId="0">
      <sharedItems containsBlank="1" containsMixedTypes="1" containsNumber="1" containsInteger="1" minValue="500" maxValue="600"/>
    </cacheField>
    <cacheField name="Heating load (capacity of equipment), min [BTUH/sf]" numFmtId="0">
      <sharedItems containsBlank="1" containsMixedTypes="1" containsNumber="1" containsInteger="1" minValue="10" maxValue="12"/>
    </cacheField>
    <cacheField name="Heating load (capacity of equipment), max [BTUH/sf]" numFmtId="0">
      <sharedItems containsBlank="1" containsMixedTypes="1" containsNumber="1" containsInteger="1" minValue="15" maxValue="18"/>
    </cacheField>
    <cacheField name="Old GWP [kg CO2e/m2]" numFmtId="0">
      <sharedItems containsBlank="1" containsMixedTypes="1" containsNumber="1" minValue="3.5449734193548381E-3" maxValue="3086.3180150263934"/>
    </cacheField>
    <cacheField name="Old ODP [kg CFC11e or kg R11 eq./m2]" numFmtId="0">
      <sharedItems containsBlank="1" containsMixedTypes="1" containsNumber="1" minValue="0" maxValue="7.3686079714640204E-3"/>
    </cacheField>
    <cacheField name="Old AP [kg SO2e/m2]" numFmtId="0">
      <sharedItems containsBlank="1" containsMixedTypes="1" containsNumber="1" minValue="1.875881767741935E-5" maxValue="4.4321840421114373"/>
    </cacheField>
    <cacheField name="Old EP [kg(PO4)3-Eq. or kg N eq / m2] diff units" numFmtId="0">
      <sharedItems containsBlank="1" containsMixedTypes="1" containsNumber="1" minValue="9.9101539408064525E-16" maxValue="0.46489640198511167"/>
    </cacheField>
    <cacheField name="Old SFP [kgETHEN-Eq. kg O₃ eq /m2] diff units" numFmtId="0">
      <sharedItems containsBlank="1" containsMixedTypes="1" containsNumber="1" minValue="0" maxValue="14.197936116625309"/>
    </cacheField>
    <cacheField name="Primary Energy [MJ]" numFmtId="0">
      <sharedItems containsString="0" containsBlank="1" containsNumber="1" minValue="0" maxValue="943.97850104185545"/>
    </cacheField>
    <cacheField name="GWP [kg CO2e/m2]" numFmtId="0">
      <sharedItems containsString="0" containsBlank="1" containsNumber="1" minValue="0" maxValue="36.824516129032261"/>
    </cacheField>
    <cacheField name="ODP [kg CFC11e or kg R11 eq./m2]" numFmtId="0">
      <sharedItems containsBlank="1" containsMixedTypes="1" containsNumber="1" minValue="-2.2105740394226014E-8" maxValue="5.4023161556571685E-4"/>
    </cacheField>
    <cacheField name="AP [kg SO2e/m2]" numFmtId="0">
      <sharedItems containsBlank="1" containsMixedTypes="1" containsNumber="1" minValue="0" maxValue="0.20620828228218213"/>
    </cacheField>
    <cacheField name="EP [kg(PO4)3-Eq. or kg N eq / m2] diff units" numFmtId="0">
      <sharedItems containsBlank="1" containsMixedTypes="1" containsNumber="1" minValue="0" maxValue="3.4084013600360688E-2"/>
    </cacheField>
    <cacheField name="SFP [kgETHEN-Eq. kg O₃ eq /m2] diff units" numFmtId="0">
      <sharedItems containsBlank="1" containsMixedTypes="1" containsNumber="1" minValue="-4.141296774193548E-2" maxValue="1.70234552255131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1">
  <r>
    <x v="0"/>
    <x v="0"/>
    <s v="2000-25000"/>
    <n v="7000"/>
    <x v="0"/>
    <x v="0"/>
    <x v="0"/>
    <s v="NA"/>
    <s v="Material"/>
    <x v="0"/>
    <n v="1.28"/>
    <n v="1.0880000000000001"/>
    <n v="1.472"/>
    <n v="1.5"/>
    <n v="1.2"/>
    <n v="1.8"/>
    <n v="0.93940909090909086"/>
    <n v="0.84546818181818173"/>
    <n v="1.03335"/>
    <n v="0.84546818181818173"/>
    <n v="1.8"/>
    <n v="0.47726590909090916"/>
    <n v="1.322734090909091"/>
    <n v="6.4429950879765396"/>
    <n v="0.36081772774367143"/>
    <n v="350"/>
    <n v="500"/>
    <n v="12"/>
    <n v="18"/>
    <n v="15.463188211143695"/>
    <n v="3.3632434359237536E-7"/>
    <n v="8.1826037617302047E-2"/>
    <n v="3.6145202443548384E-3"/>
    <n v="1.230612061803519"/>
    <n v="0"/>
    <n v="15.463188211143695"/>
    <n v="3.3632434359237536E-7"/>
    <n v="8.1826037617302047E-2"/>
    <n v="3.6145202443548384E-3"/>
    <n v="1.230612061803519"/>
    <n v="0"/>
  </r>
  <r>
    <x v="0"/>
    <x v="0"/>
    <s v="2000-25000"/>
    <n v="7000"/>
    <x v="0"/>
    <x v="0"/>
    <x v="0"/>
    <s v="NA"/>
    <s v="Material"/>
    <x v="1"/>
    <n v="8.9999999999999993E-3"/>
    <n v="7.6499999999999997E-3"/>
    <n v="1.035E-2"/>
    <n v="0.05"/>
    <n v="0.04"/>
    <n v="6.0000000000000005E-2"/>
    <n v="0.06"/>
    <n v="5.3999999999999999E-2"/>
    <n v="6.6000000000000003E-2"/>
    <n v="7.6499999999999997E-3"/>
    <n v="6.6000000000000003E-2"/>
    <n v="2.9175000000000003E-2"/>
    <n v="3.6825000000000004E-2"/>
    <n v="0.17937338709677422"/>
    <n v="0.79226069246435848"/>
    <n v="350"/>
    <n v="500"/>
    <n v="12"/>
    <n v="18"/>
    <n v="0.95606015322580662"/>
    <n v="8.0179904032258077E-11"/>
    <n v="5.5067629838709683E-3"/>
    <n v="2.6188514516129033E-4"/>
    <s v="NA"/>
    <n v="0"/>
    <n v="0.95606015322580662"/>
    <n v="8.0179904032258077E-11"/>
    <n v="5.5067629838709683E-3"/>
    <n v="2.6188514516129033E-4"/>
    <e v="#VALUE!"/>
    <n v="0"/>
  </r>
  <r>
    <x v="0"/>
    <x v="0"/>
    <s v="2000-25000"/>
    <n v="7000"/>
    <x v="0"/>
    <x v="0"/>
    <x v="0"/>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2000-25000"/>
    <n v="7000"/>
    <x v="0"/>
    <x v="0"/>
    <x v="0"/>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2000-25000"/>
    <n v="7000"/>
    <x v="0"/>
    <x v="0"/>
    <x v="0"/>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0"/>
    <x v="0"/>
    <s v="2000-25000"/>
    <n v="7000"/>
    <x v="0"/>
    <x v="1"/>
    <x v="1"/>
    <s v="NA"/>
    <s v="Material"/>
    <x v="0"/>
    <n v="2.2999999999999998"/>
    <n v="1.9549999999999998"/>
    <n v="2.6449999999999996"/>
    <n v="1.5"/>
    <n v="1.2"/>
    <n v="1.8"/>
    <n v="1.1272909090909089"/>
    <n v="1.0145618181818179"/>
    <n v="1.2400199999999999"/>
    <n v="1.0145618181818179"/>
    <n v="2.6449999999999996"/>
    <n v="0.81521909090909084"/>
    <n v="1.8297809090909087"/>
    <n v="8.912803782991201"/>
    <n v="0.44552825251309275"/>
    <n v="350"/>
    <n v="500"/>
    <n v="12"/>
    <n v="18"/>
    <n v="21.390729079178882"/>
    <n v="4.6524835747214065E-7"/>
    <n v="0.11319260804398824"/>
    <n v="5.0000829222580636E-3"/>
    <n v="1.7023455225513193"/>
    <n v="0"/>
    <n v="21.390729079178882"/>
    <n v="4.6524835747214065E-7"/>
    <n v="0.11319260804398824"/>
    <n v="5.0000829222580636E-3"/>
    <n v="1.7023455225513193"/>
    <n v="0"/>
  </r>
  <r>
    <x v="0"/>
    <x v="0"/>
    <s v="2000-25000"/>
    <n v="7000"/>
    <x v="0"/>
    <x v="1"/>
    <x v="1"/>
    <s v="NA"/>
    <s v="Material"/>
    <x v="1"/>
    <n v="8.9999999999999993E-3"/>
    <n v="7.6499999999999997E-3"/>
    <n v="1.035E-2"/>
    <n v="0.05"/>
    <n v="0.04"/>
    <n v="6.0000000000000005E-2"/>
    <n v="0.06"/>
    <n v="5.3999999999999999E-2"/>
    <n v="6.6000000000000003E-2"/>
    <n v="7.6499999999999997E-3"/>
    <n v="6.6000000000000003E-2"/>
    <n v="2.9175000000000003E-2"/>
    <n v="3.6825000000000004E-2"/>
    <n v="0.17937338709677422"/>
    <n v="0.79226069246435848"/>
    <n v="350"/>
    <n v="500"/>
    <n v="12"/>
    <n v="18"/>
    <n v="0.95606015322580662"/>
    <n v="8.0179904032258077E-11"/>
    <n v="5.5067629838709683E-3"/>
    <n v="2.6188514516129033E-4"/>
    <s v="NA"/>
    <n v="0"/>
    <n v="0.95606015322580662"/>
    <n v="8.0179904032258077E-11"/>
    <n v="5.5067629838709683E-3"/>
    <n v="2.6188514516129033E-4"/>
    <e v="#VALUE!"/>
    <n v="0"/>
  </r>
  <r>
    <x v="0"/>
    <x v="0"/>
    <s v="2000-25000"/>
    <n v="7000"/>
    <x v="0"/>
    <x v="1"/>
    <x v="1"/>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2000-25000"/>
    <n v="7000"/>
    <x v="0"/>
    <x v="1"/>
    <x v="1"/>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2000-25000"/>
    <n v="7000"/>
    <x v="0"/>
    <x v="1"/>
    <x v="1"/>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0"/>
    <x v="0"/>
    <s v="2000-25000"/>
    <n v="7000"/>
    <x v="0"/>
    <x v="0"/>
    <x v="0"/>
    <s v="NA"/>
    <s v="Equipment"/>
    <x v="5"/>
    <n v="0.94499999999999995"/>
    <n v="0.80325000000000002"/>
    <n v="1.0867499999999999"/>
    <n v="0.25"/>
    <n v="0.2"/>
    <n v="0.3"/>
    <n v="0.48"/>
    <n v="0.38400000000000001"/>
    <n v="0.57599999999999996"/>
    <n v="0.2"/>
    <n v="1.0867499999999999"/>
    <n v="0.44337499999999996"/>
    <n v="0.64337500000000003"/>
    <n v="3.133858870967742"/>
    <n v="0.68913930444919358"/>
    <n v="350"/>
    <n v="500"/>
    <n v="12"/>
    <n v="18"/>
    <n v="9.8464530819986464"/>
    <n v="1.4192216817053915E-5"/>
    <n v="3.4253296610647417E-2"/>
    <n v="4.0631423530782325E-8"/>
    <n v="3.3654462753817917E-5"/>
    <n v="0"/>
    <n v="9.8464530819986464"/>
    <n v="1.4192216817053915E-5"/>
    <n v="3.4253296610647417E-2"/>
    <n v="8.9720407117076465E-3"/>
    <n v="3.0790711284683059E-3"/>
    <n v="0"/>
  </r>
  <r>
    <x v="0"/>
    <x v="0"/>
    <s v="2000-25000"/>
    <n v="7000"/>
    <x v="0"/>
    <x v="1"/>
    <x v="1"/>
    <s v="NA"/>
    <s v="Equipment"/>
    <x v="5"/>
    <n v="0.94499999999999995"/>
    <n v="0.80325000000000002"/>
    <n v="1.0867499999999999"/>
    <n v="0.25"/>
    <n v="0.2"/>
    <n v="0.3"/>
    <n v="0.42"/>
    <n v="0.33599999999999997"/>
    <n v="0.504"/>
    <n v="0.2"/>
    <n v="1.0867499999999999"/>
    <n v="0.44337499999999996"/>
    <n v="0.64337500000000003"/>
    <n v="3.133858870967742"/>
    <n v="0.68913930444919358"/>
    <n v="350"/>
    <n v="500"/>
    <n v="12"/>
    <n v="18"/>
    <n v="9.8464530819986464"/>
    <n v="1.4192216817053915E-5"/>
    <n v="3.4253296610647417E-2"/>
    <n v="4.0631423530782325E-8"/>
    <n v="3.3654462753817917E-5"/>
    <n v="0"/>
    <n v="9.8464530819986464"/>
    <n v="1.4192216817053915E-5"/>
    <n v="3.4253296610647417E-2"/>
    <n v="8.9720407117076465E-3"/>
    <n v="3.0790711284683059E-3"/>
    <n v="0"/>
  </r>
  <r>
    <x v="0"/>
    <x v="1"/>
    <s v="2000-25000"/>
    <n v="7000"/>
    <x v="0"/>
    <x v="2"/>
    <x v="2"/>
    <s v="NA"/>
    <s v="Material"/>
    <x v="0"/>
    <n v="1.28"/>
    <n v="1.0880000000000001"/>
    <n v="1.472"/>
    <n v="1.2"/>
    <n v="0.96"/>
    <n v="1.44"/>
    <n v="0.66"/>
    <n v="0.52800000000000002"/>
    <n v="0.79200000000000004"/>
    <n v="0.52800000000000002"/>
    <n v="1.472"/>
    <n v="0.47199999999999998"/>
    <n v="1"/>
    <n v="4.870967741935484"/>
    <n v="0.47199999999999998"/>
    <n v="400"/>
    <n v="600"/>
    <n v="10"/>
    <n v="15"/>
    <n v="11.69032258064516"/>
    <n v="2.5426451612903226E-7"/>
    <n v="6.1861290322580642E-2"/>
    <n v="2.7326129032258064E-3"/>
    <n v="0.9303548387096775"/>
    <n v="0"/>
    <n v="11.69032258064516"/>
    <n v="2.5426451612903226E-7"/>
    <n v="6.1861290322580642E-2"/>
    <n v="2.7326129032258064E-3"/>
    <n v="0.9303548387096775"/>
    <n v="0"/>
  </r>
  <r>
    <x v="0"/>
    <x v="1"/>
    <s v="2000-25000"/>
    <n v="7000"/>
    <x v="0"/>
    <x v="2"/>
    <x v="2"/>
    <s v="NA"/>
    <s v="Material"/>
    <x v="1"/>
    <n v="8.9999999999999993E-3"/>
    <n v="7.6499999999999997E-3"/>
    <n v="1.035E-2"/>
    <n v="0.05"/>
    <n v="0.04"/>
    <n v="6.0000000000000005E-2"/>
    <n v="0.06"/>
    <n v="4.8000000000000001E-2"/>
    <n v="7.1999999999999995E-2"/>
    <n v="7.6499999999999997E-3"/>
    <n v="7.1999999999999995E-2"/>
    <n v="3.2174999999999995E-2"/>
    <n v="3.9824999999999992E-2"/>
    <n v="0.19398629032258061"/>
    <n v="0.80790960451977401"/>
    <n v="400"/>
    <n v="600"/>
    <n v="10"/>
    <n v="15"/>
    <n v="1.0339469274193547"/>
    <n v="8.6711871774193534E-11"/>
    <n v="5.9553791129032243E-3"/>
    <n v="2.8321998387096769E-4"/>
    <s v="NA"/>
    <n v="0"/>
    <n v="1.0339469274193547"/>
    <n v="8.6711871774193534E-11"/>
    <n v="5.9553791129032243E-3"/>
    <n v="2.8321998387096769E-4"/>
    <e v="#VALUE!"/>
    <n v="0"/>
  </r>
  <r>
    <x v="0"/>
    <x v="1"/>
    <s v="2000-25000"/>
    <n v="7000"/>
    <x v="0"/>
    <x v="2"/>
    <x v="2"/>
    <s v="NA"/>
    <s v="Material"/>
    <x v="6"/>
    <n v="0.432"/>
    <n v="0.36719999999999997"/>
    <n v="0.49680000000000002"/>
    <n v="0.15"/>
    <n v="0.12"/>
    <n v="0.18"/>
    <n v="5.6000000000000001E-2"/>
    <n v="4.48E-2"/>
    <n v="6.720000000000001E-2"/>
    <n v="4.48E-2"/>
    <n v="0.49680000000000002"/>
    <n v="0.22600000000000001"/>
    <n v="0.27079999999999999"/>
    <n v="1.3190580645161289"/>
    <n v="0.83456425406203849"/>
    <n v="400"/>
    <n v="600"/>
    <n v="10"/>
    <n v="15"/>
    <n v="2.8887371612903223"/>
    <n v="5.2366605161290324E-10"/>
    <n v="1.1581329806451612E-2"/>
    <n v="4.5639409032258063E-4"/>
    <n v="0.15432979354838711"/>
    <n v="0"/>
    <n v="2.8887371612903223"/>
    <n v="5.2366605161290324E-10"/>
    <n v="1.1581329806451612E-2"/>
    <n v="4.5639409032258063E-4"/>
    <n v="0.15432979354838711"/>
    <n v="0"/>
  </r>
  <r>
    <x v="0"/>
    <x v="1"/>
    <s v="2000-25000"/>
    <n v="7000"/>
    <x v="0"/>
    <x v="2"/>
    <x v="2"/>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2000-25000"/>
    <n v="7000"/>
    <x v="0"/>
    <x v="2"/>
    <x v="2"/>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2000-25000"/>
    <n v="7000"/>
    <x v="0"/>
    <x v="2"/>
    <x v="2"/>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DIF UNITS"/>
    <s v="DIF UNITS"/>
    <n v="0"/>
    <n v="36.824516129032261"/>
    <n v="0"/>
    <e v="#VALUE!"/>
    <e v="#VALUE!"/>
    <e v="#VALUE!"/>
    <n v="0"/>
  </r>
  <r>
    <x v="0"/>
    <x v="1"/>
    <s v="2000-25000"/>
    <n v="7000"/>
    <x v="0"/>
    <x v="3"/>
    <x v="3"/>
    <s v="NA"/>
    <s v="Material"/>
    <x v="0"/>
    <n v="2.2599999999999998"/>
    <n v="1.9209999999999998"/>
    <n v="2.5989999999999998"/>
    <n v="1.4"/>
    <n v="1.1199999999999999"/>
    <n v="1.4"/>
    <n v="0.66"/>
    <n v="0.52800000000000002"/>
    <n v="0.79200000000000004"/>
    <n v="0.52800000000000002"/>
    <n v="2.5989999999999998"/>
    <n v="1.0354999999999999"/>
    <n v="1.5634999999999999"/>
    <n v="7.6157580645161289"/>
    <n v="0.66229613047649505"/>
    <n v="400"/>
    <n v="600"/>
    <n v="10"/>
    <n v="15"/>
    <n v="18.277819354838709"/>
    <n v="3.9754257096774192E-7"/>
    <n v="9.6720127419354832E-2"/>
    <n v="4.2724402741935478E-3"/>
    <n v="1.4546097903225808"/>
    <n v="0"/>
    <n v="18.277819354838709"/>
    <n v="3.9754257096774192E-7"/>
    <n v="9.6720127419354832E-2"/>
    <n v="4.2724402741935478E-3"/>
    <n v="1.4546097903225808"/>
    <n v="0"/>
  </r>
  <r>
    <x v="0"/>
    <x v="1"/>
    <s v="2000-25000"/>
    <n v="7000"/>
    <x v="0"/>
    <x v="3"/>
    <x v="3"/>
    <s v="NA"/>
    <s v="Material"/>
    <x v="1"/>
    <n v="8.9999999999999993E-3"/>
    <n v="7.6499999999999997E-3"/>
    <n v="1.035E-2"/>
    <n v="0.05"/>
    <n v="0.04"/>
    <n v="0.04"/>
    <n v="0.6"/>
    <n v="0.48"/>
    <n v="0.72"/>
    <n v="7.6499999999999997E-3"/>
    <n v="0.72"/>
    <n v="0.35617499999999996"/>
    <n v="0.36382499999999995"/>
    <n v="1.7721798387096774"/>
    <n v="0.97897340754483619"/>
    <n v="400"/>
    <n v="600"/>
    <n v="10"/>
    <n v="15"/>
    <n v="9.4457185403225807"/>
    <n v="7.9216438790322587E-10"/>
    <n v="5.4405921048387096E-2"/>
    <n v="2.5873825645161288E-3"/>
    <s v="NA"/>
    <n v="0"/>
    <n v="9.4457185403225807"/>
    <n v="7.9216438790322587E-10"/>
    <n v="5.4405921048387096E-2"/>
    <n v="2.5873825645161288E-3"/>
    <e v="#VALUE!"/>
    <n v="0"/>
  </r>
  <r>
    <x v="0"/>
    <x v="1"/>
    <s v="2000-25000"/>
    <n v="7000"/>
    <x v="0"/>
    <x v="3"/>
    <x v="3"/>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2000-25000"/>
    <n v="7000"/>
    <x v="0"/>
    <x v="3"/>
    <x v="3"/>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2000-25000"/>
    <n v="7000"/>
    <x v="0"/>
    <x v="3"/>
    <x v="3"/>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2000-25000"/>
    <n v="7000"/>
    <x v="0"/>
    <x v="2"/>
    <x v="2"/>
    <s v="NA"/>
    <s v="Equipment"/>
    <x v="7"/>
    <n v="0.6"/>
    <n v="0.51"/>
    <n v="0.69"/>
    <n v="0.15"/>
    <n v="0.12"/>
    <n v="0.18"/>
    <n v="0.6"/>
    <n v="0.48"/>
    <n v="0.72"/>
    <n v="0.12"/>
    <n v="0.72"/>
    <n v="0.3"/>
    <n v="0.42"/>
    <n v="2.0458064516129033"/>
    <n v="0.7142857142857143"/>
    <n v="400"/>
    <n v="600"/>
    <n v="10"/>
    <n v="15"/>
    <n v="6.4278380329348082"/>
    <n v="9.2647850214301847E-6"/>
    <n v="2.2360807579517257E-2"/>
    <n v="5.8570151139183402E-3"/>
    <n v="2.0100406045567339E-3"/>
    <n v="0"/>
    <n v="10.201024193548388"/>
    <n v="4.9513387096774195E-11"/>
    <n v="1.4649435483870968E-2"/>
    <n v="1.1606298387096777E-3"/>
    <n v="1.3492580645161291E-3"/>
    <n v="3.7731861606135801"/>
  </r>
  <r>
    <x v="0"/>
    <x v="1"/>
    <s v="2000-25000"/>
    <n v="7000"/>
    <x v="0"/>
    <x v="2"/>
    <x v="2"/>
    <s v="NA"/>
    <s v="Equipment"/>
    <x v="8"/>
    <n v="0.95"/>
    <n v="0.8075"/>
    <n v="1.0925"/>
    <n v="0.1"/>
    <n v="0.08"/>
    <n v="0.12000000000000001"/>
    <n v="0.48"/>
    <n v="0.38400000000000001"/>
    <n v="0.57599999999999996"/>
    <n v="0.08"/>
    <n v="1.0925"/>
    <n v="0.50624999999999998"/>
    <n v="0.58624999999999994"/>
    <n v="2.8556048387096773"/>
    <n v="0.86353944562899787"/>
    <n v="400"/>
    <n v="600"/>
    <n v="10"/>
    <n v="15"/>
    <n v="8.9721905876381687"/>
    <n v="1.293209575907963E-5"/>
    <n v="3.1211960579742834E-2"/>
    <n v="8.1754169298443487E-3"/>
    <n v="2.8056816771937741E-3"/>
    <n v="136.93923203812315"/>
    <n v="10.931612273185483"/>
    <n v="9.7999166055718467E-11"/>
    <n v="4.0294855778042517E-2"/>
    <n v="3.1675309922562316E-3"/>
    <n v="4.0100155448130493E-3"/>
    <n v="1.9594216855473139"/>
  </r>
  <r>
    <x v="0"/>
    <x v="1"/>
    <s v="2000-25000"/>
    <n v="7000"/>
    <x v="0"/>
    <x v="2"/>
    <x v="2"/>
    <s v="NA"/>
    <s v="Equipment"/>
    <x v="9"/>
    <n v="0.31"/>
    <n v="0.26350000000000001"/>
    <n v="0.35649999999999998"/>
    <n v="0.08"/>
    <n v="6.4000000000000001E-2"/>
    <n v="9.6000000000000002E-2"/>
    <n v="0.4"/>
    <n v="0.32"/>
    <n v="0.48000000000000004"/>
    <n v="6.4000000000000001E-2"/>
    <n v="0.48000000000000004"/>
    <n v="0.20800000000000002"/>
    <n v="0.27200000000000002"/>
    <n v="1.3249032258064517"/>
    <n v="0.76470588235294124"/>
    <n v="400"/>
    <n v="600"/>
    <n v="10"/>
    <n v="15"/>
    <n v="4.1627903451387329"/>
    <n v="6.0000512519738336E-6"/>
    <n v="1.4481284908639747E-2"/>
    <n v="3.7931145499661631E-3"/>
    <n v="1.3017405819986468E-3"/>
    <n v="239.95429747166523"/>
    <n v="5.4414133565823892"/>
    <n v="2.275968892763732E-8"/>
    <n v="5.5946724324324328E-2"/>
    <n v="5.4374744551002616E-3"/>
    <n v="3.6482105527462952E-3"/>
    <n v="1.2786230114436563"/>
  </r>
  <r>
    <x v="0"/>
    <x v="1"/>
    <s v="2000-25000"/>
    <n v="7000"/>
    <x v="0"/>
    <x v="3"/>
    <x v="3"/>
    <s v="NA"/>
    <s v="Equipment"/>
    <x v="7"/>
    <n v="0.39"/>
    <n v="0.33150000000000002"/>
    <n v="0.44850000000000001"/>
    <n v="0.1"/>
    <n v="0.08"/>
    <n v="0.1"/>
    <n v="0.6"/>
    <n v="0.48"/>
    <n v="0.72"/>
    <n v="0.08"/>
    <n v="0.72"/>
    <n v="0.32"/>
    <n v="0.4"/>
    <n v="1.9483870967741939"/>
    <n v="0.79999999999999993"/>
    <n v="400"/>
    <n v="600"/>
    <n v="10"/>
    <n v="15"/>
    <n v="6.1217505075569605"/>
    <n v="8.8236047823144621E-6"/>
    <n v="2.1296007218587865E-2"/>
    <n v="2.5261425159996788E-8"/>
    <n v="2.0923699400081086E-5"/>
    <n v="0"/>
    <n v="9.7152611367127513"/>
    <n v="4.7155606758832571E-11"/>
    <n v="1.3951843317972354E-2"/>
    <n v="1.1053617511520742E-3"/>
    <n v="1.2850076804915517E-3"/>
    <n v="3.5935106291557908"/>
  </r>
  <r>
    <x v="0"/>
    <x v="1"/>
    <s v="2000-25000"/>
    <n v="7000"/>
    <x v="0"/>
    <x v="3"/>
    <x v="3"/>
    <s v="NA"/>
    <s v="Equipment"/>
    <x v="5"/>
    <n v="0.48199999999999998"/>
    <n v="0.40970000000000001"/>
    <n v="0.55430000000000001"/>
    <n v="0.22"/>
    <n v="0.17599999999999999"/>
    <n v="0.17599999999999999"/>
    <n v="0.48"/>
    <n v="0.38400000000000001"/>
    <n v="0.57599999999999996"/>
    <n v="0.17599999999999999"/>
    <n v="0.57599999999999996"/>
    <n v="0.19999999999999998"/>
    <n v="0.376"/>
    <n v="1.8314838709677421"/>
    <n v="0.53191489361702127"/>
    <n v="400"/>
    <n v="600"/>
    <n v="10"/>
    <n v="15"/>
    <n v="5.7544454771035429"/>
    <n v="8.2941884953755943E-6"/>
    <n v="2.0018246785472593E-2"/>
    <n v="5.2434230543649905E-3"/>
    <n v="1.7994649221745999E-3"/>
    <n v="0"/>
    <n v="5.7544454771035429"/>
    <n v="8.2941884953755943E-6"/>
    <n v="2.0018246785472593E-2"/>
    <n v="5.2434230543649905E-3"/>
    <n v="1.7994649221745999E-3"/>
    <n v="0"/>
  </r>
  <r>
    <x v="1"/>
    <x v="0"/>
    <s v="2000-25000"/>
    <n v="7000"/>
    <x v="0"/>
    <x v="0"/>
    <x v="4"/>
    <s v="Cable"/>
    <s v="Material "/>
    <x v="10"/>
    <s v="NA"/>
    <s v="NA"/>
    <s v="NA"/>
    <s v="NA"/>
    <s v="NA"/>
    <s v="NA"/>
    <s v="NA"/>
    <s v="NA"/>
    <s v="NA"/>
    <n v="0"/>
    <n v="0"/>
    <n v="0"/>
    <n v="0"/>
    <n v="0"/>
    <n v="0"/>
    <s v="NA"/>
    <s v="NA"/>
    <s v="NA"/>
    <s v="NA"/>
    <s v="TBD"/>
    <s v="TBD"/>
    <s v="TBD"/>
    <s v="TBD"/>
    <s v="TBD"/>
    <m/>
    <n v="0"/>
    <n v="0"/>
    <n v="0"/>
    <n v="0"/>
    <n v="0"/>
    <e v="#VALUE!"/>
  </r>
  <r>
    <x v="1"/>
    <x v="0"/>
    <s v="2000-25000"/>
    <n v="7000"/>
    <x v="0"/>
    <x v="0"/>
    <x v="4"/>
    <s v="Utility transformer pole mounted or outside property"/>
    <s v="Equipment"/>
    <x v="11"/>
    <n v="0.06"/>
    <n v="5.8200000000000002E-2"/>
    <n v="6.1800000000000001E-2"/>
    <s v="NA"/>
    <s v="NA"/>
    <s v="NA"/>
    <s v="NA"/>
    <s v="NA"/>
    <s v="NA"/>
    <n v="5.8200000000000002E-2"/>
    <n v="6.1800000000000001E-2"/>
    <n v="1.7999999999999995E-3"/>
    <n v="0.06"/>
    <n v="0.29225806451612901"/>
    <n v="2.9999999999999992E-2"/>
    <s v="NA"/>
    <s v="NA"/>
    <s v="NA"/>
    <s v="NA"/>
    <m/>
    <m/>
    <m/>
    <m/>
    <m/>
    <m/>
    <n v="0.15141890322580645"/>
    <n v="3.4252645161290322E-13"/>
    <n v="2.7592083870967742E-4"/>
    <n v="4.0214709677419354E-5"/>
    <n v="3.4486451612903224E-5"/>
    <n v="0.15141890322580645"/>
  </r>
  <r>
    <x v="1"/>
    <x v="0"/>
    <s v="2000-25000"/>
    <n v="7000"/>
    <x v="0"/>
    <x v="0"/>
    <x v="4"/>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n v="4.0540973752754956"/>
  </r>
  <r>
    <x v="1"/>
    <x v="0"/>
    <s v="2000-25000"/>
    <n v="7000"/>
    <x v="0"/>
    <x v="0"/>
    <x v="4"/>
    <s v="Code minimum time clock controlled lighting system.  (Nothing &quot;Auto&quot;)"/>
    <s v="Material "/>
    <x v="10"/>
    <s v="NA"/>
    <s v="NA"/>
    <s v="NA"/>
    <n v="5.0725714285714284E-2"/>
    <n v="4.5653142857142857E-2"/>
    <n v="5.579828571428571E-2"/>
    <s v="NA"/>
    <s v="NA"/>
    <s v="NA"/>
    <n v="4.5653142857142857E-2"/>
    <n v="5.579828571428571E-2"/>
    <n v="5.0725714285714263E-3"/>
    <n v="5.0725714285714284E-2"/>
    <n v="0.24708331797235022"/>
    <n v="9.9999999999999964E-2"/>
    <s v="NA"/>
    <s v="NA"/>
    <s v="NA"/>
    <s v="NA"/>
    <m/>
    <m/>
    <m/>
    <m/>
    <m/>
    <m/>
    <n v="7.2518953824884783E-2"/>
    <n v="1.8879636326267281E-12"/>
    <n v="3.113249806451613E-4"/>
    <n v="2.8982873198156683E-5"/>
    <n v="2.357669020092166E-5"/>
    <n v="7.2518953824884783E-2"/>
  </r>
  <r>
    <x v="1"/>
    <x v="0"/>
    <s v="2000-25000"/>
    <n v="7000"/>
    <x v="0"/>
    <x v="0"/>
    <x v="4"/>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n v="0.19219669677419357"/>
  </r>
  <r>
    <x v="1"/>
    <x v="0"/>
    <s v="2000-25000"/>
    <n v="7000"/>
    <x v="0"/>
    <x v="0"/>
    <x v="4"/>
    <s v="Fluorescent Lighting"/>
    <s v="Material "/>
    <x v="14"/>
    <s v="NA"/>
    <s v="NA"/>
    <s v="NA"/>
    <n v="5.7714285714285714E-3"/>
    <n v="5.1942857142857147E-3"/>
    <n v="6.3485714285714282E-3"/>
    <s v="NA"/>
    <s v="NA"/>
    <s v="NA"/>
    <n v="5.1942857142857147E-3"/>
    <n v="6.3485714285714282E-3"/>
    <n v="5.771428571428568E-4"/>
    <n v="5.7714285714285714E-3"/>
    <n v="2.8112442396313365E-2"/>
    <n v="9.9999999999999936E-2"/>
    <s v="NA"/>
    <s v="NA"/>
    <s v="NA"/>
    <s v="NA"/>
    <m/>
    <m/>
    <m/>
    <m/>
    <m/>
    <m/>
    <n v="8.9678691244239633E-2"/>
    <n v="1.3128510599078344E-11"/>
    <n v="2.322087741935484E-4"/>
    <n v="1.83012E-5"/>
    <n v="3.823292165898618E-3"/>
    <n v="8.9678691244239633E-2"/>
  </r>
  <r>
    <x v="1"/>
    <x v="0"/>
    <s v="2000-25000"/>
    <n v="7000"/>
    <x v="0"/>
    <x v="0"/>
    <x v="4"/>
    <s v="Aluminum feeder wire 100amps and over"/>
    <s v="Equipment"/>
    <x v="15"/>
    <s v="NA"/>
    <s v="NA"/>
    <s v="NA"/>
    <n v="2.9000000000000001E-2"/>
    <n v="2.6100000000000002E-2"/>
    <n v="3.1900000000000005E-2"/>
    <s v="NA"/>
    <s v="NA"/>
    <s v="NA"/>
    <n v="2.6100000000000002E-2"/>
    <n v="3.1900000000000005E-2"/>
    <n v="2.9000000000000015E-3"/>
    <n v="2.9000000000000005E-2"/>
    <n v="0.14125806451612907"/>
    <n v="0.10000000000000003"/>
    <s v="NA"/>
    <s v="NA"/>
    <s v="NA"/>
    <s v="NA"/>
    <m/>
    <m/>
    <m/>
    <m/>
    <m/>
    <m/>
    <n v="1.21919835483871E-2"/>
    <n v="4.0597567741935494E-13"/>
    <n v="5.8353706451612922E-5"/>
    <n v="4.9722838709677436E-6"/>
    <n v="4.3323848387096794E-6"/>
    <n v="1.21919835483871E-2"/>
  </r>
  <r>
    <x v="1"/>
    <x v="0"/>
    <s v="2000-25000"/>
    <n v="7000"/>
    <x v="0"/>
    <x v="0"/>
    <x v="4"/>
    <s v="Retail meter center or 6 disconnect basic service switchgear"/>
    <s v="Equipment"/>
    <x v="16"/>
    <n v="7.8571428571428577E-3"/>
    <n v="7.6214285714285724E-3"/>
    <n v="8.092857142857143E-3"/>
    <n v="9.4285714285714285E-4"/>
    <n v="8.4857142857142857E-4"/>
    <n v="1.0371428571428571E-3"/>
    <s v="NA"/>
    <s v="NA"/>
    <s v="NA"/>
    <n v="8.4857142857142857E-4"/>
    <n v="8.092857142857143E-3"/>
    <n v="3.6221428571428572E-3"/>
    <n v="4.4707142857142862E-3"/>
    <n v="2.1776705069124425E-2"/>
    <n v="0.81019332161687163"/>
    <s v="NA"/>
    <s v="NA"/>
    <s v="NA"/>
    <s v="NA"/>
    <m/>
    <m/>
    <m/>
    <m/>
    <m/>
    <m/>
    <n v="1.1282510896313365E-2"/>
    <n v="2.5522298341013829E-14"/>
    <n v="2.0559387255760371E-5"/>
    <n v="2.9964746175115212E-6"/>
    <n v="2.569651198156682E-6"/>
    <n v="1.1282510896313365E-2"/>
  </r>
  <r>
    <x v="1"/>
    <x v="0"/>
    <s v="2000-25000"/>
    <n v="7000"/>
    <x v="0"/>
    <x v="0"/>
    <x v="4"/>
    <s v="Cable"/>
    <s v="Material "/>
    <x v="17"/>
    <m/>
    <n v="0"/>
    <n v="0"/>
    <s v="NA"/>
    <s v="NA"/>
    <s v="NA"/>
    <s v="NA"/>
    <s v="NA"/>
    <s v="NA"/>
    <n v="0"/>
    <n v="0"/>
    <n v="0"/>
    <n v="0"/>
    <n v="0"/>
    <n v="0"/>
    <s v="NA"/>
    <s v="NA"/>
    <s v="NA"/>
    <s v="NA"/>
    <m/>
    <m/>
    <m/>
    <m/>
    <m/>
    <m/>
    <n v="0"/>
    <n v="0"/>
    <n v="0"/>
    <n v="0"/>
    <n v="0"/>
    <n v="0"/>
  </r>
  <r>
    <x v="1"/>
    <x v="0"/>
    <s v="2000-25000"/>
    <n v="7000"/>
    <x v="0"/>
    <x v="1"/>
    <x v="4"/>
    <s v="Cable"/>
    <s v="Material "/>
    <x v="10"/>
    <s v="NA"/>
    <s v="NA"/>
    <s v="NA"/>
    <s v="NA"/>
    <s v="NA"/>
    <s v="NA"/>
    <s v="NA"/>
    <s v="NA"/>
    <s v="NA"/>
    <n v="0"/>
    <n v="0"/>
    <n v="0"/>
    <n v="0"/>
    <n v="0"/>
    <n v="0"/>
    <s v="NA"/>
    <s v="NA"/>
    <s v="NA"/>
    <s v="NA"/>
    <s v="TBD"/>
    <s v="TBD"/>
    <s v="TBD"/>
    <s v="TBD"/>
    <s v="TBD"/>
    <m/>
    <n v="0"/>
    <n v="0"/>
    <n v="0"/>
    <n v="0"/>
    <n v="0"/>
    <e v="#VALUE!"/>
  </r>
  <r>
    <x v="1"/>
    <x v="0"/>
    <s v="2000-25000"/>
    <n v="7000"/>
    <x v="0"/>
    <x v="1"/>
    <x v="4"/>
    <s v="Utility transformer pole mounted or outside property"/>
    <s v="Equipment"/>
    <x v="11"/>
    <n v="0.06"/>
    <n v="5.8000000000000003E-2"/>
    <n v="6.2E-2"/>
    <s v="NA"/>
    <s v="NA"/>
    <s v="NA"/>
    <s v="NA"/>
    <s v="NA"/>
    <s v="NA"/>
    <n v="5.8000000000000003E-2"/>
    <n v="6.2E-2"/>
    <n v="1.9999999999999983E-3"/>
    <n v="0.06"/>
    <n v="0.29225806451612901"/>
    <n v="3.3333333333333305E-2"/>
    <s v="NA"/>
    <s v="NA"/>
    <s v="NA"/>
    <s v="NA"/>
    <m/>
    <m/>
    <m/>
    <m/>
    <m/>
    <m/>
    <n v="0.15141890322580645"/>
    <n v="3.4252645161290322E-13"/>
    <n v="2.7592083870967742E-4"/>
    <n v="4.0214709677419354E-5"/>
    <n v="3.4486451612903224E-5"/>
    <n v="0.15141890322580645"/>
  </r>
  <r>
    <x v="1"/>
    <x v="0"/>
    <s v="2000-25000"/>
    <n v="7000"/>
    <x v="0"/>
    <x v="1"/>
    <x v="4"/>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n v="4.0540973752754956"/>
  </r>
  <r>
    <x v="1"/>
    <x v="0"/>
    <s v="2000-25000"/>
    <n v="7000"/>
    <x v="0"/>
    <x v="1"/>
    <x v="4"/>
    <s v="Code minimum time clock controlled lighting system.  (Nothing &quot;Auto&quot;)"/>
    <s v="Material "/>
    <x v="10"/>
    <s v="NA"/>
    <s v="NA"/>
    <s v="NA"/>
    <n v="5.0725714285714284E-2"/>
    <n v="4.5653142857142857E-2"/>
    <n v="5.579828571428571E-2"/>
    <s v="NA"/>
    <s v="NA"/>
    <s v="NA"/>
    <n v="4.5653142857142857E-2"/>
    <n v="5.579828571428571E-2"/>
    <n v="5.0725714285714263E-3"/>
    <n v="5.0725714285714284E-2"/>
    <n v="0.24708331797235022"/>
    <n v="9.9999999999999964E-2"/>
    <s v="NA"/>
    <s v="NA"/>
    <s v="NA"/>
    <s v="NA"/>
    <m/>
    <m/>
    <m/>
    <m/>
    <m/>
    <m/>
    <n v="7.2518953824884783E-2"/>
    <n v="1.8879636326267281E-12"/>
    <n v="3.113249806451613E-4"/>
    <n v="2.8982873198156683E-5"/>
    <n v="2.357669020092166E-5"/>
    <n v="7.2518953824884783E-2"/>
  </r>
  <r>
    <x v="1"/>
    <x v="0"/>
    <s v="2000-25000"/>
    <n v="7000"/>
    <x v="0"/>
    <x v="1"/>
    <x v="4"/>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n v="0.19219669677419357"/>
  </r>
  <r>
    <x v="1"/>
    <x v="0"/>
    <s v="2000-25000"/>
    <n v="7000"/>
    <x v="0"/>
    <x v="1"/>
    <x v="4"/>
    <s v="Fluorescent Lighting"/>
    <s v="Material "/>
    <x v="14"/>
    <s v="NA"/>
    <s v="NA"/>
    <s v="NA"/>
    <n v="5.7714285714285714E-3"/>
    <n v="5.1942857142857147E-3"/>
    <n v="6.3485714285714282E-3"/>
    <s v="NA"/>
    <s v="NA"/>
    <s v="NA"/>
    <n v="5.1942857142857147E-3"/>
    <n v="6.3485714285714282E-3"/>
    <n v="5.771428571428568E-4"/>
    <n v="5.7714285714285714E-3"/>
    <n v="2.8112442396313365E-2"/>
    <n v="9.9999999999999936E-2"/>
    <s v="NA"/>
    <s v="NA"/>
    <s v="NA"/>
    <s v="NA"/>
    <m/>
    <m/>
    <m/>
    <m/>
    <m/>
    <m/>
    <n v="8.9678691244239633E-2"/>
    <n v="1.3128510599078344E-11"/>
    <n v="2.322087741935484E-4"/>
    <n v="1.83012E-5"/>
    <n v="3.823292165898618E-3"/>
    <n v="8.9678691244239633E-2"/>
  </r>
  <r>
    <x v="1"/>
    <x v="0"/>
    <s v="2000-25000"/>
    <n v="7000"/>
    <x v="0"/>
    <x v="1"/>
    <x v="4"/>
    <s v="Aluminum feeder wire 100amps and over"/>
    <s v="Equipment"/>
    <x v="15"/>
    <s v="NA"/>
    <s v="NA"/>
    <s v="NA"/>
    <n v="2.9000000000000001E-2"/>
    <n v="2.6100000000000002E-2"/>
    <n v="3.1900000000000005E-2"/>
    <s v="NA"/>
    <s v="NA"/>
    <s v="NA"/>
    <n v="2.6100000000000002E-2"/>
    <n v="3.1900000000000005E-2"/>
    <n v="2.9000000000000015E-3"/>
    <n v="2.9000000000000005E-2"/>
    <n v="0.14125806451612907"/>
    <n v="0.10000000000000003"/>
    <s v="NA"/>
    <s v="NA"/>
    <s v="NA"/>
    <s v="NA"/>
    <m/>
    <m/>
    <m/>
    <m/>
    <m/>
    <m/>
    <n v="1.21919835483871E-2"/>
    <n v="4.0597567741935494E-13"/>
    <n v="5.8353706451612922E-5"/>
    <n v="4.9722838709677436E-6"/>
    <n v="4.3323848387096794E-6"/>
    <n v="1.21919835483871E-2"/>
  </r>
  <r>
    <x v="1"/>
    <x v="0"/>
    <s v="2000-25000"/>
    <n v="7000"/>
    <x v="0"/>
    <x v="1"/>
    <x v="4"/>
    <s v="Retail meter center or 6 disconnect basic service switchgear"/>
    <s v="Equipment"/>
    <x v="16"/>
    <n v="7.8571428571428577E-3"/>
    <n v="7.6214285714285724E-3"/>
    <n v="8.092857142857143E-3"/>
    <n v="9.4285714285714285E-4"/>
    <n v="8.4857142857142857E-4"/>
    <n v="1.0371428571428571E-3"/>
    <s v="NA"/>
    <s v="NA"/>
    <s v="NA"/>
    <n v="8.4857142857142857E-4"/>
    <n v="8.092857142857143E-3"/>
    <n v="3.6221428571428572E-3"/>
    <n v="4.4707142857142862E-3"/>
    <n v="2.1776705069124425E-2"/>
    <n v="0.81019332161687163"/>
    <s v="NA"/>
    <s v="NA"/>
    <s v="NA"/>
    <s v="NA"/>
    <m/>
    <m/>
    <m/>
    <m/>
    <m/>
    <m/>
    <n v="1.1282510896313365E-2"/>
    <n v="2.5522298341013829E-14"/>
    <n v="2.0559387255760371E-5"/>
    <n v="2.9964746175115212E-6"/>
    <n v="2.569651198156682E-6"/>
    <n v="1.1282510896313365E-2"/>
  </r>
  <r>
    <x v="1"/>
    <x v="0"/>
    <s v="2000-25000"/>
    <n v="7000"/>
    <x v="0"/>
    <x v="1"/>
    <x v="4"/>
    <s v="Cable"/>
    <s v="Material "/>
    <x v="17"/>
    <m/>
    <n v="0"/>
    <n v="0"/>
    <s v="NA"/>
    <s v="NA"/>
    <s v="NA"/>
    <s v="NA"/>
    <s v="NA"/>
    <s v="NA"/>
    <n v="0"/>
    <n v="0"/>
    <n v="0"/>
    <n v="0"/>
    <n v="0"/>
    <n v="0"/>
    <s v="NA"/>
    <s v="NA"/>
    <s v="NA"/>
    <s v="NA"/>
    <m/>
    <m/>
    <m/>
    <m/>
    <m/>
    <m/>
    <n v="0"/>
    <n v="0"/>
    <n v="0"/>
    <n v="0"/>
    <n v="0"/>
    <n v="0"/>
  </r>
  <r>
    <x v="1"/>
    <x v="1"/>
    <s v="2000-25000"/>
    <n v="7000"/>
    <x v="0"/>
    <x v="2"/>
    <x v="5"/>
    <s v="Utility transformer pole mounted or outside property"/>
    <s v="Material "/>
    <x v="18"/>
    <s v="NA"/>
    <s v="NA"/>
    <s v="NA"/>
    <s v="NA"/>
    <s v="NA"/>
    <s v="NA"/>
    <s v="NA"/>
    <s v="NA"/>
    <s v="NA"/>
    <n v="0"/>
    <n v="0"/>
    <n v="0"/>
    <n v="0"/>
    <n v="0"/>
    <n v="0"/>
    <s v="NA"/>
    <s v="NA"/>
    <s v="NA"/>
    <s v="NA"/>
    <m/>
    <m/>
    <m/>
    <m/>
    <m/>
    <m/>
    <n v="0"/>
    <n v="0"/>
    <n v="0"/>
    <n v="0"/>
    <n v="0"/>
    <n v="0"/>
  </r>
  <r>
    <x v="1"/>
    <x v="1"/>
    <s v="2000-25000"/>
    <n v="7000"/>
    <x v="0"/>
    <x v="2"/>
    <x v="5"/>
    <s v="Utility transformer pole mounted or outside property"/>
    <s v="Equipment"/>
    <x v="11"/>
    <n v="0.6"/>
    <n v="0.58199999999999996"/>
    <n v="0.61799999999999999"/>
    <s v="NA"/>
    <s v="NA"/>
    <s v="NA"/>
    <s v="NA"/>
    <s v="NA"/>
    <s v="NA"/>
    <n v="0.58199999999999996"/>
    <n v="0.61799999999999999"/>
    <n v="1.8000000000000016E-2"/>
    <n v="0.6"/>
    <n v="2.9225806451612901"/>
    <n v="3.0000000000000027E-2"/>
    <s v="NA"/>
    <s v="NA"/>
    <s v="NA"/>
    <s v="NA"/>
    <m/>
    <m/>
    <m/>
    <m/>
    <m/>
    <m/>
    <n v="1.5141890322580644"/>
    <n v="3.4252645161290321E-12"/>
    <n v="2.7592083870967739E-3"/>
    <n v="4.0214709677419353E-4"/>
    <n v="3.4486451612903221E-4"/>
    <n v="1.5141890322580644"/>
  </r>
  <r>
    <x v="1"/>
    <x v="1"/>
    <s v="2000-25000"/>
    <n v="7000"/>
    <x v="0"/>
    <x v="2"/>
    <x v="5"/>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n v="4.0540973752754956"/>
  </r>
  <r>
    <x v="1"/>
    <x v="1"/>
    <s v="2000-25000"/>
    <n v="7000"/>
    <x v="0"/>
    <x v="2"/>
    <x v="5"/>
    <s v="Enhanced lighting controls (Occupancy Sensors, network controlled relay panels,  dimming)"/>
    <s v="Equipment"/>
    <x v="19"/>
    <n v="2.0000000000000001E-4"/>
    <n v="1.94E-4"/>
    <n v="2.0600000000000002E-4"/>
    <n v="2.8571428571428574E-4"/>
    <n v="2.5714285714285715E-4"/>
    <n v="3.1428571428571432E-4"/>
    <s v="NA"/>
    <s v="NA"/>
    <s v="NA"/>
    <n v="1.94E-4"/>
    <n v="3.1428571428571432E-4"/>
    <n v="6.014285714285716E-5"/>
    <n v="2.5414285714285719E-4"/>
    <n v="1.2379216589861754E-3"/>
    <n v="0.23664980326025861"/>
    <s v="NA"/>
    <s v="NA"/>
    <s v="NA"/>
    <s v="NA"/>
    <m/>
    <m/>
    <m/>
    <m/>
    <m/>
    <m/>
    <n v="5.5706474654377896E-3"/>
    <n v="1.1933564792626731E-9"/>
    <n v="1.262680092165899E-5"/>
    <n v="3.2804923963133651E-6"/>
    <n v="8.9006567281106015E-7"/>
    <n v="5.5706474654377896E-3"/>
  </r>
  <r>
    <x v="1"/>
    <x v="1"/>
    <s v="2000-25000"/>
    <n v="7000"/>
    <x v="0"/>
    <x v="2"/>
    <x v="5"/>
    <s v="Enhanced lighting controls (Occupancy Sensors, network controlled relay panels,  dimming)"/>
    <s v="Material "/>
    <x v="18"/>
    <s v="NA"/>
    <s v="NA"/>
    <s v="NA"/>
    <n v="6.9171428571428564E-2"/>
    <n v="6.2254285714285706E-2"/>
    <n v="7.6088571428571422E-2"/>
    <s v="NA"/>
    <s v="NA"/>
    <s v="NA"/>
    <n v="6.2254285714285706E-2"/>
    <n v="7.6088571428571422E-2"/>
    <n v="6.9171428571428578E-3"/>
    <n v="6.9171428571428564E-2"/>
    <n v="0.33693179723502298"/>
    <n v="0.10000000000000002"/>
    <s v="NA"/>
    <s v="NA"/>
    <s v="NA"/>
    <s v="NA"/>
    <m/>
    <m/>
    <m/>
    <m/>
    <m/>
    <m/>
    <n v="2.9080583419354832E-2"/>
    <n v="9.6834198525345604E-13"/>
    <n v="1.39186525437788E-4"/>
    <n v="1.185999926267281E-5"/>
    <n v="1.0333698221198155E-5"/>
    <n v="2.9080583419354832E-2"/>
  </r>
  <r>
    <x v="1"/>
    <x v="1"/>
    <s v="2000-25000"/>
    <n v="7000"/>
    <x v="0"/>
    <x v="2"/>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2000-25000"/>
    <n v="7000"/>
    <x v="0"/>
    <x v="2"/>
    <x v="5"/>
    <s v="LED Lighting"/>
    <s v="Equipment"/>
    <x v="21"/>
    <n v="0.01"/>
    <n v="9.7000000000000003E-3"/>
    <n v="1.03E-2"/>
    <n v="1.0285714285714285E-2"/>
    <n v="9.2571428571428561E-3"/>
    <n v="1.1314285714285714E-2"/>
    <s v="NA"/>
    <s v="NA"/>
    <s v="NA"/>
    <n v="9.2571428571428561E-3"/>
    <n v="1.1314285714285714E-2"/>
    <n v="1.028571428571429E-3"/>
    <n v="1.0285714285714285E-2"/>
    <n v="5.0101382488479264E-2"/>
    <n v="0.10000000000000005"/>
    <s v="NA"/>
    <s v="NA"/>
    <s v="NA"/>
    <s v="NA"/>
    <m/>
    <m/>
    <m/>
    <m/>
    <m/>
    <m/>
    <n v="4.3242503225806453E-3"/>
    <n v="1.439913732718894E-13"/>
    <n v="2.0696881105990784E-5"/>
    <n v="1.7635686635944703E-6"/>
    <n v="1.5366094009216591E-6"/>
    <n v="4.3242503225806453E-3"/>
  </r>
  <r>
    <x v="1"/>
    <x v="1"/>
    <s v="2000-25000"/>
    <n v="7000"/>
    <x v="0"/>
    <x v="2"/>
    <x v="5"/>
    <s v="Copper feeder wire"/>
    <s v="Equipment"/>
    <x v="15"/>
    <n v="0.26"/>
    <n v="0.25220000000000004"/>
    <n v="0.26779999999999998"/>
    <n v="6.2714285714285709E-2"/>
    <n v="5.6442857142857135E-2"/>
    <n v="6.8985714285714275E-2"/>
    <s v="NA"/>
    <s v="NA"/>
    <s v="NA"/>
    <n v="5.6442857142857135E-2"/>
    <n v="0.26779999999999998"/>
    <n v="0.10567857142857143"/>
    <n v="0.16212142857142856"/>
    <n v="0.7896882488479261"/>
    <n v="0.65184826188483069"/>
    <s v="NA"/>
    <s v="NA"/>
    <s v="NA"/>
    <s v="NA"/>
    <m/>
    <m/>
    <m/>
    <m/>
    <m/>
    <m/>
    <n v="6.8157992758064501E-2"/>
    <n v="2.2695640271889398E-12"/>
    <n v="3.2622021559907831E-4"/>
    <n v="2.7797026359446999E-5"/>
    <n v="2.4219738592165895E-5"/>
    <n v="6.8157992758064501E-2"/>
  </r>
  <r>
    <x v="1"/>
    <x v="1"/>
    <s v="2000-25000"/>
    <n v="7000"/>
    <x v="0"/>
    <x v="2"/>
    <x v="5"/>
    <s v="Copper feeder wire"/>
    <s v="Equipment"/>
    <x v="22"/>
    <s v="NA"/>
    <s v="NA"/>
    <s v="NA"/>
    <n v="7.7528571428571433E-2"/>
    <n v="6.9775714285714288E-2"/>
    <n v="8.5281428571428577E-2"/>
    <s v="NA"/>
    <s v="NA"/>
    <s v="NA"/>
    <n v="6.9775714285714288E-2"/>
    <n v="8.5281428571428577E-2"/>
    <n v="7.7528571428571447E-3"/>
    <n v="7.7528571428571433E-2"/>
    <n v="0.37763917050691248"/>
    <n v="0.10000000000000002"/>
    <s v="NA"/>
    <s v="NA"/>
    <s v="NA"/>
    <s v="NA"/>
    <m/>
    <m/>
    <m/>
    <m/>
    <m/>
    <m/>
    <n v="1.0649424608294931"/>
    <n v="2.0996737880184336E-8"/>
    <n v="5.3247123041474656E-3"/>
    <n v="2.3980087327188943E-4"/>
    <n v="7.8548947465437793E-2"/>
    <n v="1.0649424608294931"/>
  </r>
  <r>
    <x v="1"/>
    <x v="1"/>
    <s v="2000-25000"/>
    <n v="7000"/>
    <x v="0"/>
    <x v="3"/>
    <x v="5"/>
    <s v="Utility transformer pole mounted or outside property"/>
    <s v="Material "/>
    <x v="18"/>
    <s v="NA"/>
    <s v="NA"/>
    <s v="NA"/>
    <s v="NA"/>
    <s v="NA"/>
    <s v="NA"/>
    <s v="NA"/>
    <s v="NA"/>
    <s v="NA"/>
    <n v="0"/>
    <n v="0"/>
    <n v="0"/>
    <n v="0"/>
    <n v="0"/>
    <n v="0"/>
    <s v="NA"/>
    <s v="NA"/>
    <s v="NA"/>
    <s v="NA"/>
    <m/>
    <m/>
    <m/>
    <m/>
    <m/>
    <m/>
    <n v="0"/>
    <n v="0"/>
    <n v="0"/>
    <n v="0"/>
    <n v="0"/>
    <n v="0"/>
  </r>
  <r>
    <x v="1"/>
    <x v="1"/>
    <s v="2000-25000"/>
    <n v="7000"/>
    <x v="0"/>
    <x v="3"/>
    <x v="5"/>
    <s v="Utility transformer pole mounted or outside property"/>
    <s v="Equipment"/>
    <x v="11"/>
    <n v="0.6"/>
    <n v="0.58199999999999996"/>
    <n v="0.61799999999999999"/>
    <s v="NA"/>
    <s v="NA"/>
    <s v="NA"/>
    <s v="NA"/>
    <s v="NA"/>
    <s v="NA"/>
    <n v="0.58199999999999996"/>
    <n v="0.61799999999999999"/>
    <n v="1.8000000000000016E-2"/>
    <n v="0.6"/>
    <n v="2.9225806451612901"/>
    <n v="3.0000000000000027E-2"/>
    <s v="NA"/>
    <s v="NA"/>
    <s v="NA"/>
    <s v="NA"/>
    <m/>
    <m/>
    <m/>
    <m/>
    <m/>
    <m/>
    <n v="1.5141890322580644"/>
    <n v="3.4252645161290321E-12"/>
    <n v="2.7592083870967739E-3"/>
    <n v="4.0214709677419353E-4"/>
    <n v="3.4486451612903221E-4"/>
    <n v="1.5141890322580644"/>
  </r>
  <r>
    <x v="1"/>
    <x v="1"/>
    <s v="2000-25000"/>
    <n v="7000"/>
    <x v="0"/>
    <x v="3"/>
    <x v="5"/>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n v="4.0540973752754956"/>
  </r>
  <r>
    <x v="1"/>
    <x v="1"/>
    <s v="2000-25000"/>
    <n v="7000"/>
    <x v="0"/>
    <x v="3"/>
    <x v="5"/>
    <s v="Enhanced lighting controls (Occupancy Sensors, network controlled relay panels,  dimming)"/>
    <s v="Equipment"/>
    <x v="19"/>
    <n v="2.0000000000000001E-4"/>
    <n v="1.94E-4"/>
    <n v="2.0600000000000002E-4"/>
    <n v="2.8571428571428574E-4"/>
    <n v="2.5714285714285715E-4"/>
    <n v="3.1428571428571432E-4"/>
    <s v="NA"/>
    <s v="NA"/>
    <s v="NA"/>
    <n v="1.94E-4"/>
    <n v="3.1428571428571432E-4"/>
    <n v="6.014285714285716E-5"/>
    <n v="2.5414285714285719E-4"/>
    <n v="1.2379216589861754E-3"/>
    <n v="0.23664980326025861"/>
    <s v="NA"/>
    <s v="NA"/>
    <s v="NA"/>
    <s v="NA"/>
    <m/>
    <m/>
    <m/>
    <m/>
    <m/>
    <m/>
    <n v="5.5706474654377896E-3"/>
    <n v="1.1933564792626731E-9"/>
    <n v="1.262680092165899E-5"/>
    <n v="3.2804923963133651E-6"/>
    <n v="8.9006567281106015E-7"/>
    <n v="5.5706474654377896E-3"/>
  </r>
  <r>
    <x v="1"/>
    <x v="1"/>
    <s v="2000-25000"/>
    <n v="7000"/>
    <x v="0"/>
    <x v="3"/>
    <x v="5"/>
    <s v="Enhanced lighting controls (Occupancy Sensors, network controlled relay panels,  dimming)"/>
    <s v="Material "/>
    <x v="18"/>
    <s v="NA"/>
    <s v="NA"/>
    <s v="NA"/>
    <n v="6.9171428571428564E-2"/>
    <n v="6.2254285714285706E-2"/>
    <n v="7.6088571428571422E-2"/>
    <s v="NA"/>
    <s v="NA"/>
    <s v="NA"/>
    <n v="6.2254285714285706E-2"/>
    <n v="7.6088571428571422E-2"/>
    <n v="6.9171428571428578E-3"/>
    <n v="6.9171428571428564E-2"/>
    <n v="0.33693179723502298"/>
    <n v="0.10000000000000002"/>
    <s v="NA"/>
    <s v="NA"/>
    <s v="NA"/>
    <s v="NA"/>
    <m/>
    <m/>
    <m/>
    <m/>
    <m/>
    <m/>
    <n v="2.9080583419354832E-2"/>
    <n v="9.6834198525345604E-13"/>
    <n v="1.39186525437788E-4"/>
    <n v="1.185999926267281E-5"/>
    <n v="1.0333698221198155E-5"/>
    <n v="2.9080583419354832E-2"/>
  </r>
  <r>
    <x v="1"/>
    <x v="1"/>
    <s v="2000-25000"/>
    <n v="7000"/>
    <x v="0"/>
    <x v="3"/>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2000-25000"/>
    <n v="7000"/>
    <x v="0"/>
    <x v="3"/>
    <x v="5"/>
    <s v="LED Lighting"/>
    <s v="Equipment"/>
    <x v="21"/>
    <n v="0.01"/>
    <n v="9.7000000000000003E-3"/>
    <n v="1.03E-2"/>
    <n v="1.0285714285714285E-2"/>
    <n v="9.2571428571428561E-3"/>
    <n v="1.1314285714285714E-2"/>
    <s v="NA"/>
    <s v="NA"/>
    <s v="NA"/>
    <n v="9.2571428571428561E-3"/>
    <n v="1.1314285714285714E-2"/>
    <n v="1.028571428571429E-3"/>
    <n v="1.0285714285714285E-2"/>
    <n v="5.0101382488479264E-2"/>
    <n v="0.10000000000000005"/>
    <s v="NA"/>
    <s v="NA"/>
    <s v="NA"/>
    <s v="NA"/>
    <m/>
    <m/>
    <m/>
    <m/>
    <m/>
    <m/>
    <n v="4.3242503225806453E-3"/>
    <n v="1.439913732718894E-13"/>
    <n v="2.0696881105990784E-5"/>
    <n v="1.7635686635944703E-6"/>
    <n v="1.5366094009216591E-6"/>
    <n v="4.3242503225806453E-3"/>
  </r>
  <r>
    <x v="1"/>
    <x v="1"/>
    <s v="2000-25000"/>
    <n v="7000"/>
    <x v="0"/>
    <x v="3"/>
    <x v="5"/>
    <s v="Copper feeder wire"/>
    <s v="Equipment"/>
    <x v="15"/>
    <n v="0.26"/>
    <n v="0.25220000000000004"/>
    <n v="0.26779999999999998"/>
    <n v="6.2714285714285709E-2"/>
    <n v="5.6442857142857135E-2"/>
    <n v="6.8985714285714275E-2"/>
    <s v="NA"/>
    <s v="NA"/>
    <s v="NA"/>
    <n v="5.6442857142857135E-2"/>
    <n v="0.26779999999999998"/>
    <n v="0.10567857142857143"/>
    <n v="0.16212142857142856"/>
    <n v="0.7896882488479261"/>
    <n v="0.65184826188483069"/>
    <s v="NA"/>
    <s v="NA"/>
    <s v="NA"/>
    <s v="NA"/>
    <m/>
    <m/>
    <m/>
    <m/>
    <m/>
    <m/>
    <n v="6.8157992758064501E-2"/>
    <n v="2.2695640271889398E-12"/>
    <n v="3.2622021559907831E-4"/>
    <n v="2.7797026359446999E-5"/>
    <n v="2.4219738592165895E-5"/>
    <n v="6.8157992758064501E-2"/>
  </r>
  <r>
    <x v="1"/>
    <x v="1"/>
    <s v="2000-25000"/>
    <n v="7000"/>
    <x v="0"/>
    <x v="3"/>
    <x v="5"/>
    <s v="Copper feeder wire"/>
    <s v="Equipment"/>
    <x v="22"/>
    <s v="NA"/>
    <s v="NA"/>
    <s v="NA"/>
    <n v="7.7528571428571433E-2"/>
    <n v="6.9775714285714288E-2"/>
    <n v="8.5281428571428577E-2"/>
    <s v="NA"/>
    <s v="NA"/>
    <s v="NA"/>
    <n v="6.9775714285714288E-2"/>
    <n v="8.5281428571428577E-2"/>
    <n v="7.7528571428571447E-3"/>
    <n v="7.7528571428571433E-2"/>
    <n v="0.37763917050691248"/>
    <n v="0.10000000000000002"/>
    <s v="NA"/>
    <s v="NA"/>
    <s v="NA"/>
    <s v="NA"/>
    <m/>
    <m/>
    <m/>
    <m/>
    <m/>
    <m/>
    <n v="1.0649424608294931"/>
    <n v="2.0996737880184336E-8"/>
    <n v="5.3247123041474656E-3"/>
    <n v="2.3980087327188943E-4"/>
    <n v="7.8548947465437793E-2"/>
    <n v="1.0649424608294931"/>
  </r>
  <r>
    <x v="2"/>
    <x v="0"/>
    <s v="2000-25000"/>
    <n v="7000"/>
    <x v="0"/>
    <x v="0"/>
    <x v="6"/>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n v="1.8320353215394956"/>
  </r>
  <r>
    <x v="2"/>
    <x v="0"/>
    <s v="2000-25000"/>
    <n v="7000"/>
    <x v="0"/>
    <x v="0"/>
    <x v="6"/>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n v="0.42872771460083259"/>
  </r>
  <r>
    <x v="2"/>
    <x v="0"/>
    <s v="2000-25000"/>
    <n v="7000"/>
    <x v="0"/>
    <x v="0"/>
    <x v="7"/>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n v="4.452065198277686"/>
  </r>
  <r>
    <x v="2"/>
    <x v="0"/>
    <s v="2000-25000"/>
    <n v="7000"/>
    <x v="0"/>
    <x v="0"/>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0"/>
    <s v="2000-25000"/>
    <n v="7000"/>
    <x v="0"/>
    <x v="1"/>
    <x v="6"/>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n v="1.8320353215394956"/>
  </r>
  <r>
    <x v="2"/>
    <x v="0"/>
    <s v="2000-25000"/>
    <n v="7000"/>
    <x v="0"/>
    <x v="1"/>
    <x v="6"/>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n v="0.42872771460083259"/>
  </r>
  <r>
    <x v="2"/>
    <x v="0"/>
    <s v="2000-25000"/>
    <n v="7000"/>
    <x v="0"/>
    <x v="1"/>
    <x v="7"/>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n v="4.452065198277686"/>
  </r>
  <r>
    <x v="2"/>
    <x v="0"/>
    <s v="2000-25000"/>
    <n v="7000"/>
    <x v="0"/>
    <x v="1"/>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1"/>
    <s v="2000-25000"/>
    <n v="7000"/>
    <x v="0"/>
    <x v="2"/>
    <x v="6"/>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n v="1.8320353215394956"/>
  </r>
  <r>
    <x v="2"/>
    <x v="1"/>
    <s v="2000-25000"/>
    <n v="7000"/>
    <x v="0"/>
    <x v="2"/>
    <x v="6"/>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n v="0.42872771460083259"/>
  </r>
  <r>
    <x v="2"/>
    <x v="1"/>
    <s v="2000-25000"/>
    <n v="7000"/>
    <x v="0"/>
    <x v="2"/>
    <x v="7"/>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n v="4.452065198277686"/>
  </r>
  <r>
    <x v="2"/>
    <x v="1"/>
    <s v="2000-25000"/>
    <n v="7000"/>
    <x v="0"/>
    <x v="2"/>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1"/>
    <s v="2000-25000"/>
    <n v="7000"/>
    <x v="0"/>
    <x v="3"/>
    <x v="6"/>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n v="1.8320353215394956"/>
  </r>
  <r>
    <x v="2"/>
    <x v="1"/>
    <s v="2000-25000"/>
    <n v="7000"/>
    <x v="0"/>
    <x v="3"/>
    <x v="6"/>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n v="0.42872771460083259"/>
  </r>
  <r>
    <x v="2"/>
    <x v="1"/>
    <s v="2000-25000"/>
    <n v="7000"/>
    <x v="0"/>
    <x v="3"/>
    <x v="7"/>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n v="4.452065198277686"/>
  </r>
  <r>
    <x v="2"/>
    <x v="1"/>
    <s v="2000-25000"/>
    <n v="7000"/>
    <x v="0"/>
    <x v="3"/>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0"/>
    <x v="0"/>
    <s v="10000-80000"/>
    <n v="25000"/>
    <x v="1"/>
    <x v="4"/>
    <x v="0"/>
    <s v="NA"/>
    <s v="Equipment"/>
    <x v="5"/>
    <n v="0.755"/>
    <n v="0.64175000000000004"/>
    <n v="0.86824999999999997"/>
    <n v="0.25"/>
    <n v="0.2"/>
    <n v="0.3"/>
    <n v="0.4"/>
    <n v="0.32"/>
    <n v="0.48000000000000004"/>
    <n v="0.2"/>
    <n v="0.86824999999999997"/>
    <n v="0.33412500000000001"/>
    <n v="0.53412499999999996"/>
    <n v="2.6017056451612901"/>
    <n v="0.62555581558623918"/>
    <n v="350"/>
    <n v="500"/>
    <n v="12"/>
    <n v="18"/>
    <n v="8.1744499746221511"/>
    <n v="1.1782269760884278E-5"/>
    <n v="2.8436824639070605E-2"/>
    <n v="3.3731896783958209E-8"/>
    <n v="2.7939677355170771E-5"/>
    <n v="0"/>
    <n v="8.1744499746221511"/>
    <n v="1.1782269760884278E-5"/>
    <n v="2.8436824639070605E-2"/>
    <n v="7.4485195183848401E-3"/>
    <n v="2.5562212807353937E-3"/>
    <n v="0"/>
  </r>
  <r>
    <x v="0"/>
    <x v="0"/>
    <s v="10000-80000"/>
    <n v="25000"/>
    <x v="1"/>
    <x v="5"/>
    <x v="8"/>
    <s v="NA"/>
    <s v="Equipment"/>
    <x v="26"/>
    <n v="0.85499999999999998"/>
    <n v="0.72675000000000001"/>
    <n v="0.98324999999999996"/>
    <n v="0.2"/>
    <n v="0.16"/>
    <n v="0.24000000000000002"/>
    <n v="0.44"/>
    <n v="0.35199999999999998"/>
    <n v="0.52800000000000002"/>
    <n v="0.16"/>
    <n v="0.98324999999999996"/>
    <n v="0.41162499999999996"/>
    <n v="0.57162499999999994"/>
    <n v="2.7843669354838707"/>
    <n v="0.72009621692543191"/>
    <n v="350"/>
    <n v="500"/>
    <n v="12"/>
    <n v="18"/>
    <n v="2332.4641818548384"/>
    <n v="1.1321235959677418E-8"/>
    <n v="3.3495934233870965"/>
    <n v="1.0790269993168549E-9"/>
    <n v="0.37113495131129026"/>
    <n v="713.40543372434001"/>
    <n v="18.913445219941348"/>
    <n v="0"/>
    <n v="0"/>
    <n v="0"/>
    <n v="0"/>
    <n v="-2313.550736634897"/>
  </r>
  <r>
    <x v="0"/>
    <x v="0"/>
    <s v="10000-80000"/>
    <n v="25000"/>
    <x v="1"/>
    <x v="5"/>
    <x v="8"/>
    <s v="NA"/>
    <s v="Equipment"/>
    <x v="27"/>
    <n v="0.25"/>
    <n v="0.21249999999999999"/>
    <n v="0.28749999999999998"/>
    <n v="0.2"/>
    <n v="0.16"/>
    <n v="0.24000000000000002"/>
    <n v="0.2"/>
    <n v="0.16"/>
    <n v="0.24000000000000002"/>
    <n v="0.16"/>
    <n v="0.28749999999999998"/>
    <n v="6.3749999999999987E-2"/>
    <n v="0.22375"/>
    <n v="1.0898790322580647"/>
    <n v="0.28491620111731836"/>
    <n v="350"/>
    <n v="500"/>
    <n v="12"/>
    <n v="18"/>
    <n v="131.97345201612907"/>
    <n v="3.454916532258065E-3"/>
    <n v="1.3187536290322583"/>
    <n v="0.21797580645161296"/>
    <n v="6.6569811290322587"/>
    <n v="197.38887521795994"/>
    <n v="4.4761626416739331"/>
    <n v="1.8722354402789893E-8"/>
    <n v="4.6022351351351361E-2"/>
    <n v="4.4729224607672194E-3"/>
    <n v="3.0010555557977341E-3"/>
    <n v="-127.49728937445514"/>
  </r>
  <r>
    <x v="0"/>
    <x v="1"/>
    <s v="10000-80000"/>
    <n v="25000"/>
    <x v="1"/>
    <x v="6"/>
    <x v="2"/>
    <s v="NA"/>
    <s v="Material"/>
    <x v="0"/>
    <n v="1.06"/>
    <n v="0.90100000000000002"/>
    <n v="1.2190000000000001"/>
    <n v="1.5"/>
    <n v="1.2"/>
    <n v="1.8"/>
    <n v="0.66"/>
    <n v="0.52800000000000002"/>
    <n v="0.79200000000000004"/>
    <n v="0.52800000000000002"/>
    <n v="1.8"/>
    <n v="0.63600000000000001"/>
    <n v="1.1640000000000001"/>
    <n v="5.6698064516129039"/>
    <n v="0.54639175257731953"/>
    <n v="400"/>
    <n v="600"/>
    <n v="10"/>
    <n v="15"/>
    <n v="13.607535483870969"/>
    <n v="2.9596389677419358E-7"/>
    <n v="7.2006541935483878E-2"/>
    <n v="3.1807614193548389E-3"/>
    <n v="1.0829330322580646"/>
    <n v="0"/>
    <n v="13.607535483870969"/>
    <n v="2.9596389677419358E-7"/>
    <n v="7.2006541935483878E-2"/>
    <n v="3.1807614193548389E-3"/>
    <n v="1.0829330322580646"/>
    <n v="0"/>
  </r>
  <r>
    <x v="0"/>
    <x v="1"/>
    <s v="10000-80000"/>
    <n v="25000"/>
    <x v="1"/>
    <x v="6"/>
    <x v="2"/>
    <s v="NA"/>
    <s v="Material"/>
    <x v="1"/>
    <n v="6.0000000000000001E-3"/>
    <n v="5.1000000000000004E-3"/>
    <n v="6.8999999999999999E-3"/>
    <n v="0.05"/>
    <n v="0.04"/>
    <n v="6.0000000000000005E-2"/>
    <n v="0.06"/>
    <n v="4.8000000000000001E-2"/>
    <n v="7.1999999999999995E-2"/>
    <n v="5.1000000000000004E-3"/>
    <n v="7.1999999999999995E-2"/>
    <n v="3.3449999999999994E-2"/>
    <n v="3.8549999999999994E-2"/>
    <n v="0.18777580645161288"/>
    <n v="0.86770428015564194"/>
    <n v="400"/>
    <n v="600"/>
    <n v="10"/>
    <n v="15"/>
    <n v="1.0008450483870965"/>
    <n v="8.3935785483870957E-11"/>
    <n v="5.764717258064515E-3"/>
    <n v="2.7415267741935477E-4"/>
    <s v="NA"/>
    <n v="0"/>
    <n v="1.0008450483870965"/>
    <n v="8.3935785483870957E-11"/>
    <n v="5.764717258064515E-3"/>
    <n v="2.7415267741935477E-4"/>
    <e v="#VALUE!"/>
    <n v="0"/>
  </r>
  <r>
    <x v="0"/>
    <x v="1"/>
    <s v="10000-80000"/>
    <n v="25000"/>
    <x v="1"/>
    <x v="6"/>
    <x v="2"/>
    <s v="NA"/>
    <s v="Material"/>
    <x v="6"/>
    <n v="0.39"/>
    <n v="0.33150000000000002"/>
    <n v="0.44850000000000001"/>
    <m/>
    <m/>
    <m/>
    <n v="5.6000000000000001E-2"/>
    <n v="4.48E-2"/>
    <n v="6.720000000000001E-2"/>
    <n v="4.48E-2"/>
    <n v="0.44850000000000001"/>
    <n v="0.20185"/>
    <n v="0.24665000000000001"/>
    <n v="1.2014241935483871"/>
    <n v="0.81836610581796065"/>
    <n v="400"/>
    <n v="600"/>
    <n v="10"/>
    <n v="15"/>
    <n v="2.6311189838709677"/>
    <n v="4.7696540483870977E-10"/>
    <n v="1.0548504419354839E-2"/>
    <n v="4.1569277096774196E-4"/>
    <n v="0.14056663064516131"/>
    <n v="0"/>
    <n v="2.6311189838709677"/>
    <n v="4.7696540483870977E-10"/>
    <n v="1.0548504419354839E-2"/>
    <n v="4.1569277096774196E-4"/>
    <n v="0.14056663064516131"/>
    <n v="0"/>
  </r>
  <r>
    <x v="0"/>
    <x v="1"/>
    <s v="10000-80000"/>
    <n v="25000"/>
    <x v="1"/>
    <x v="6"/>
    <x v="2"/>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10000-80000"/>
    <n v="25000"/>
    <x v="1"/>
    <x v="6"/>
    <x v="2"/>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10000-80000"/>
    <n v="25000"/>
    <x v="1"/>
    <x v="6"/>
    <x v="2"/>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10000-80000"/>
    <n v="25000"/>
    <x v="1"/>
    <x v="7"/>
    <x v="3"/>
    <s v="NA"/>
    <s v="Material"/>
    <x v="0"/>
    <n v="2.0499999999999998"/>
    <n v="1.7424999999999999"/>
    <n v="2.3574999999999999"/>
    <n v="1.5"/>
    <n v="1.2"/>
    <n v="1.8"/>
    <n v="0.66"/>
    <n v="0.52800000000000002"/>
    <n v="0.79200000000000004"/>
    <n v="0.52800000000000002"/>
    <n v="2.3574999999999999"/>
    <n v="0.91474999999999995"/>
    <n v="1.44275"/>
    <n v="7.0275887096774197"/>
    <n v="0.63403223011609766"/>
    <n v="400"/>
    <n v="600"/>
    <n v="10"/>
    <n v="15"/>
    <n v="16.866212903225808"/>
    <n v="3.668401306451613E-7"/>
    <n v="8.9250376612903221E-2"/>
    <n v="3.9424772661290327E-3"/>
    <n v="1.3422694435483873"/>
    <n v="0"/>
    <n v="16.866212903225808"/>
    <n v="3.668401306451613E-7"/>
    <n v="8.9250376612903221E-2"/>
    <n v="3.9424772661290327E-3"/>
    <n v="1.3422694435483873"/>
    <n v="0"/>
  </r>
  <r>
    <x v="0"/>
    <x v="1"/>
    <s v="10000-80000"/>
    <n v="25000"/>
    <x v="1"/>
    <x v="7"/>
    <x v="3"/>
    <s v="NA"/>
    <s v="Material"/>
    <x v="1"/>
    <n v="6.0000000000000001E-3"/>
    <n v="5.1000000000000004E-3"/>
    <n v="4.3350000000000003E-3"/>
    <n v="0.05"/>
    <n v="0.04"/>
    <n v="6.0000000000000005E-2"/>
    <n v="0.06"/>
    <n v="4.8000000000000001E-2"/>
    <n v="7.1999999999999995E-2"/>
    <n v="4.3350000000000003E-3"/>
    <n v="7.1999999999999995E-2"/>
    <n v="3.3832499999999995E-2"/>
    <n v="3.8167499999999993E-2"/>
    <n v="0.18591266129032255"/>
    <n v="0.88642169384947933"/>
    <n v="400"/>
    <n v="600"/>
    <n v="10"/>
    <n v="15"/>
    <n v="0.99091448467741916"/>
    <n v="8.3102959596774182E-11"/>
    <n v="5.7075187016129023E-3"/>
    <n v="2.7143248548387093E-4"/>
    <s v="NA"/>
    <n v="0"/>
    <n v="0.99091448467741916"/>
    <n v="8.3102959596774182E-11"/>
    <n v="5.7075187016129023E-3"/>
    <n v="2.7143248548387093E-4"/>
    <e v="#VALUE!"/>
    <n v="0"/>
  </r>
  <r>
    <x v="0"/>
    <x v="1"/>
    <s v="10000-80000"/>
    <n v="25000"/>
    <x v="1"/>
    <x v="7"/>
    <x v="3"/>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10000-80000"/>
    <n v="25000"/>
    <x v="1"/>
    <x v="7"/>
    <x v="3"/>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10000-80000"/>
    <n v="25000"/>
    <x v="1"/>
    <x v="7"/>
    <x v="3"/>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10000-80000"/>
    <n v="25000"/>
    <x v="1"/>
    <x v="6"/>
    <x v="2"/>
    <s v="NA"/>
    <s v="Equipment"/>
    <x v="7"/>
    <n v="0.35599999999999998"/>
    <n v="0.30259999999999998"/>
    <n v="0.40939999999999999"/>
    <n v="0.15"/>
    <n v="0.12"/>
    <n v="0.18"/>
    <n v="0.6"/>
    <n v="0.48"/>
    <n v="0.72"/>
    <n v="0.12"/>
    <n v="0.72"/>
    <n v="0.3"/>
    <n v="0.42"/>
    <n v="2.0458064516129033"/>
    <n v="0.7142857142857143"/>
    <n v="400"/>
    <n v="600"/>
    <n v="10"/>
    <n v="15"/>
    <n v="6.4278380329348082"/>
    <n v="9.2647850214301847E-6"/>
    <n v="2.2360807579517257E-2"/>
    <n v="5.8570151139183402E-3"/>
    <n v="2.0100406045567339E-3"/>
    <n v="0"/>
    <n v="10.201024193548388"/>
    <n v="4.9513387096774195E-11"/>
    <n v="1.4649435483870968E-2"/>
    <n v="1.1606298387096777E-3"/>
    <n v="1.3492580645161291E-3"/>
    <n v="3.7731861606135801"/>
  </r>
  <r>
    <x v="0"/>
    <x v="1"/>
    <s v="10000-80000"/>
    <n v="25000"/>
    <x v="1"/>
    <x v="6"/>
    <x v="2"/>
    <s v="NA"/>
    <s v="Equipment"/>
    <x v="8"/>
    <n v="0.63500000000000001"/>
    <n v="0.53974999999999995"/>
    <n v="0.73025000000000007"/>
    <n v="0.1"/>
    <n v="0.08"/>
    <n v="0.12000000000000001"/>
    <n v="0.48"/>
    <n v="0.38400000000000001"/>
    <n v="0.57599999999999996"/>
    <n v="0.08"/>
    <n v="0.73025000000000007"/>
    <n v="0.32512500000000005"/>
    <n v="0.40512500000000007"/>
    <n v="1.9733508064516134"/>
    <n v="0.8025300833076211"/>
    <n v="400"/>
    <n v="600"/>
    <n v="10"/>
    <n v="15"/>
    <n v="6.200185435935035"/>
    <n v="8.9366572185878679E-6"/>
    <n v="2.1568862311076027E-2"/>
    <n v="5.6495791619670666E-3"/>
    <n v="1.9388516664786833E-3"/>
    <n v="94.631140945747816"/>
    <n v="7.5542335559475831"/>
    <n v="6.7721811766862194E-11"/>
    <n v="2.7845549589901031E-2"/>
    <n v="2.1889057453949785E-3"/>
    <n v="2.7711002944006604E-3"/>
    <n v="1.354048120012548"/>
  </r>
  <r>
    <x v="0"/>
    <x v="1"/>
    <s v="10000-80000"/>
    <n v="25000"/>
    <x v="1"/>
    <x v="6"/>
    <x v="2"/>
    <s v="NA"/>
    <s v="Equipment"/>
    <x v="9"/>
    <n v="0.28000000000000003"/>
    <n v="0.23800000000000002"/>
    <n v="0.32200000000000001"/>
    <n v="0.08"/>
    <n v="6.4000000000000001E-2"/>
    <n v="9.6000000000000002E-2"/>
    <n v="0.2"/>
    <n v="0.16"/>
    <n v="0.24000000000000002"/>
    <n v="6.4000000000000001E-2"/>
    <n v="0.32200000000000001"/>
    <n v="0.129"/>
    <n v="0.193"/>
    <n v="0.94009677419354842"/>
    <n v="0.66839378238341973"/>
    <n v="400"/>
    <n v="600"/>
    <n v="10"/>
    <n v="15"/>
    <n v="2.9537446198962329"/>
    <n v="4.2573893074667274E-6"/>
    <n v="1.0275323482968644E-2"/>
    <n v="2.6914378975862849E-3"/>
    <n v="9.2366151590345146E-4"/>
    <n v="170.26168901482129"/>
    <n v="3.8610028596338277"/>
    <n v="1.6149338099389714E-8"/>
    <n v="3.9697491891891895E-2"/>
    <n v="3.8582079773321711E-3"/>
    <n v="2.588619987794246E-3"/>
    <n v="0.90725823973759478"/>
  </r>
  <r>
    <x v="0"/>
    <x v="1"/>
    <s v="10000-80000"/>
    <n v="25000"/>
    <x v="1"/>
    <x v="7"/>
    <x v="3"/>
    <s v="NA"/>
    <s v="Equipment"/>
    <x v="7"/>
    <n v="0.35599999999999998"/>
    <n v="0.30259999999999998"/>
    <n v="0.40939999999999999"/>
    <n v="0.1"/>
    <n v="0.08"/>
    <n v="0.12000000000000001"/>
    <n v="0.54"/>
    <n v="0.43200000000000005"/>
    <n v="0.64800000000000002"/>
    <n v="0.08"/>
    <n v="0.64800000000000002"/>
    <n v="0.28400000000000003"/>
    <n v="0.36400000000000005"/>
    <n v="1.7730322580645166"/>
    <n v="0.78021978021978022"/>
    <n v="400"/>
    <n v="600"/>
    <n v="10"/>
    <n v="15"/>
    <n v="5.570792961876835"/>
    <n v="8.0294803519061621E-6"/>
    <n v="1.9379366568914959E-2"/>
    <n v="2.2987896895597082E-8"/>
    <n v="1.9040566454073789E-5"/>
    <n v="0"/>
    <n v="8.8408876344086043"/>
    <n v="4.2911602150537647E-11"/>
    <n v="1.2696177419354842E-2"/>
    <n v="1.0058791935483875E-3"/>
    <n v="1.1693569892473122E-3"/>
    <n v="3.2700946725317692"/>
  </r>
  <r>
    <x v="0"/>
    <x v="1"/>
    <s v="10000-80000"/>
    <n v="25000"/>
    <x v="1"/>
    <x v="7"/>
    <x v="3"/>
    <s v="NA"/>
    <s v="Equipment"/>
    <x v="5"/>
    <n v="0.43099999999999999"/>
    <n v="0.36635000000000001"/>
    <n v="0.49564999999999998"/>
    <n v="0.22"/>
    <n v="0.17599999999999999"/>
    <n v="0.26400000000000001"/>
    <n v="0.5"/>
    <n v="0.4"/>
    <n v="0.6"/>
    <n v="0.17599999999999999"/>
    <n v="0.6"/>
    <n v="0.21199999999999999"/>
    <n v="0.38800000000000001"/>
    <n v="1.8899354838709679"/>
    <n v="0.54639175257731953"/>
    <n v="400"/>
    <n v="600"/>
    <n v="10"/>
    <n v="15"/>
    <n v="5.9380979923302508"/>
    <n v="8.5588966388450282E-6"/>
    <n v="2.0657127002030228E-2"/>
    <n v="5.410766343334086E-3"/>
    <n v="1.8568946537333637E-3"/>
    <n v="0"/>
    <n v="5.9380979923302508"/>
    <n v="8.5588966388450282E-6"/>
    <n v="2.0657127002030228E-2"/>
    <n v="5.410766343334086E-3"/>
    <n v="1.8568946537333637E-3"/>
    <n v="0"/>
  </r>
  <r>
    <x v="0"/>
    <x v="0"/>
    <s v="10000-80000"/>
    <n v="25000"/>
    <x v="1"/>
    <x v="4"/>
    <x v="0"/>
    <s v="NA"/>
    <s v="Material"/>
    <x v="0"/>
    <n v="1.22"/>
    <n v="1.0369999999999999"/>
    <n v="1.403"/>
    <n v="1.5"/>
    <n v="1.2"/>
    <n v="1.8"/>
    <n v="0.93940909090909086"/>
    <n v="0.84546818181818173"/>
    <n v="1.03335"/>
    <n v="0.84546818181818173"/>
    <n v="1.8"/>
    <n v="0.47726590909090916"/>
    <n v="1.322734090909091"/>
    <n v="6.4429950879765396"/>
    <n v="0.36081772774367143"/>
    <n v="350"/>
    <n v="500"/>
    <n v="12"/>
    <n v="18"/>
    <n v="15.463188211143695"/>
    <n v="3.3632434359237536E-7"/>
    <n v="8.1826037617302047E-2"/>
    <n v="3.6145202443548384E-3"/>
    <n v="1.230612061803519"/>
    <n v="0"/>
    <n v="15.463188211143695"/>
    <n v="3.3632434359237536E-7"/>
    <n v="8.1826037617302047E-2"/>
    <n v="3.6145202443548384E-3"/>
    <n v="1.230612061803519"/>
    <n v="0"/>
  </r>
  <r>
    <x v="0"/>
    <x v="0"/>
    <s v="10000-80000"/>
    <n v="25000"/>
    <x v="1"/>
    <x v="4"/>
    <x v="0"/>
    <s v="NA"/>
    <s v="Material"/>
    <x v="1"/>
    <n v="7.0000000000000001E-3"/>
    <n v="5.9500000000000004E-3"/>
    <n v="8.0499999999999999E-3"/>
    <n v="0.05"/>
    <n v="0.04"/>
    <n v="6.0000000000000005E-2"/>
    <n v="0.06"/>
    <n v="5.3999999999999999E-2"/>
    <n v="6.6000000000000003E-2"/>
    <n v="5.9500000000000004E-3"/>
    <n v="6.6000000000000003E-2"/>
    <n v="3.0025000000000003E-2"/>
    <n v="3.5975000000000007E-2"/>
    <n v="0.17523306451612908"/>
    <n v="0.83460736622654619"/>
    <n v="350"/>
    <n v="500"/>
    <n v="12"/>
    <n v="18"/>
    <n v="0.93399223387096797"/>
    <n v="7.8329179838709701E-11"/>
    <n v="5.3796550806451621E-3"/>
    <n v="2.5584027419354842E-4"/>
    <s v="NA"/>
    <n v="0"/>
    <n v="0.93399223387096797"/>
    <n v="7.8329179838709701E-11"/>
    <n v="5.3796550806451621E-3"/>
    <n v="2.5584027419354842E-4"/>
    <e v="#VALUE!"/>
    <n v="0"/>
  </r>
  <r>
    <x v="0"/>
    <x v="0"/>
    <s v="10000-80000"/>
    <n v="25000"/>
    <x v="1"/>
    <x v="4"/>
    <x v="0"/>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10000-80000"/>
    <n v="25000"/>
    <x v="1"/>
    <x v="4"/>
    <x v="0"/>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10000-80000"/>
    <n v="25000"/>
    <x v="1"/>
    <x v="4"/>
    <x v="0"/>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0"/>
    <x v="0"/>
    <s v="10000-80000"/>
    <n v="25000"/>
    <x v="1"/>
    <x v="5"/>
    <x v="8"/>
    <s v="NA"/>
    <s v="Material"/>
    <x v="0"/>
    <n v="1.22"/>
    <n v="1.0369999999999999"/>
    <n v="1.403"/>
    <n v="1.5"/>
    <n v="1.2"/>
    <n v="1.8"/>
    <n v="1.1272909090909089"/>
    <n v="1.0145618181818179"/>
    <n v="1.2400199999999999"/>
    <n v="1.0145618181818179"/>
    <n v="1.8"/>
    <n v="0.39271909090909107"/>
    <n v="1.4072809090909089"/>
    <n v="6.8548199120234594"/>
    <n v="0.2790623310329593"/>
    <n v="350"/>
    <n v="500"/>
    <n v="12"/>
    <n v="18"/>
    <n v="16.451567788856302"/>
    <n v="3.5782159940762459E-7"/>
    <n v="8.7056212882697936E-2"/>
    <n v="3.8455539706451604E-3"/>
    <n v="1.3092706031964807"/>
    <n v="0"/>
    <n v="16.451567788856302"/>
    <n v="3.5782159940762459E-7"/>
    <n v="8.7056212882697936E-2"/>
    <n v="3.8455539706451604E-3"/>
    <n v="1.3092706031964807"/>
    <n v="0"/>
  </r>
  <r>
    <x v="0"/>
    <x v="0"/>
    <s v="10000-80000"/>
    <n v="25000"/>
    <x v="1"/>
    <x v="5"/>
    <x v="8"/>
    <s v="NA"/>
    <s v="Material"/>
    <x v="1"/>
    <n v="7.0000000000000001E-3"/>
    <n v="5.9500000000000004E-3"/>
    <n v="5.0575000000000004E-3"/>
    <n v="0.05"/>
    <n v="0.04"/>
    <n v="6.0000000000000005E-2"/>
    <n v="0.06"/>
    <n v="5.3999999999999999E-2"/>
    <n v="6.6000000000000003E-2"/>
    <n v="5.0575000000000004E-3"/>
    <n v="6.6000000000000003E-2"/>
    <n v="3.0471250000000002E-2"/>
    <n v="3.5528750000000005E-2"/>
    <n v="0.17305939516129035"/>
    <n v="0.8576504943179819"/>
    <n v="350"/>
    <n v="500"/>
    <n v="12"/>
    <n v="18"/>
    <n v="0.92240657620967759"/>
    <n v="7.7357549637096788E-11"/>
    <n v="5.3129234314516129E-3"/>
    <n v="2.5266671693548388E-4"/>
    <s v="NA"/>
    <n v="0"/>
    <n v="0.92240657620967759"/>
    <n v="7.7357549637096788E-11"/>
    <n v="5.3129234314516129E-3"/>
    <n v="2.5266671693548388E-4"/>
    <e v="#VALUE!"/>
    <n v="0"/>
  </r>
  <r>
    <x v="0"/>
    <x v="0"/>
    <s v="10000-80000"/>
    <n v="25000"/>
    <x v="1"/>
    <x v="5"/>
    <x v="8"/>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10000-80000"/>
    <n v="25000"/>
    <x v="1"/>
    <x v="5"/>
    <x v="8"/>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10000-80000"/>
    <n v="25000"/>
    <x v="1"/>
    <x v="5"/>
    <x v="8"/>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1"/>
    <x v="0"/>
    <s v="10000-80000"/>
    <n v="25000"/>
    <x v="1"/>
    <x v="4"/>
    <x v="5"/>
    <s v="Utility transformer pole mounted or outside property pad mounted"/>
    <s v="Equipment"/>
    <x v="11"/>
    <n v="0.79200000000000004"/>
    <n v="0.76824000000000003"/>
    <n v="0.81576000000000004"/>
    <s v="NA"/>
    <s v="NA"/>
    <s v="NA"/>
    <s v="NA"/>
    <s v="NA"/>
    <s v="NA"/>
    <n v="0.76824000000000003"/>
    <n v="0.81576000000000004"/>
    <n v="2.3760000000000003E-2"/>
    <n v="0.79200000000000004"/>
    <n v="3.8578064516129036"/>
    <n v="3.0000000000000002E-2"/>
    <s v="NA"/>
    <s v="NA"/>
    <s v="NA"/>
    <s v="NA"/>
    <m/>
    <m/>
    <m/>
    <m/>
    <m/>
    <m/>
    <n v="1.9987295225806454"/>
    <n v="4.5213491612903233E-12"/>
    <n v="3.6421550709677423E-3"/>
    <n v="5.3083416774193557E-4"/>
    <n v="4.5522116129032258E-4"/>
    <n v="1.9987295225806454"/>
  </r>
  <r>
    <x v="1"/>
    <x v="0"/>
    <s v="10000-80000"/>
    <n v="25000"/>
    <x v="1"/>
    <x v="4"/>
    <x v="5"/>
    <s v="Battery backup for emergency egress lighting and life safety sytems"/>
    <s v="Equipment"/>
    <x v="12"/>
    <n v="7.0999999999999994E-2"/>
    <n v="6.8870000000000001E-2"/>
    <n v="7.3129999999999987E-2"/>
    <n v="7.1440000000000003E-2"/>
    <n v="6.4296000000000006E-2"/>
    <n v="7.8584000000000001E-2"/>
    <s v="NA"/>
    <s v="NA"/>
    <s v="NA"/>
    <n v="6.4296000000000006E-2"/>
    <n v="7.8584000000000001E-2"/>
    <n v="7.1439999999999976E-3"/>
    <n v="7.1440000000000003E-2"/>
    <n v="0.34798193548387096"/>
    <n v="9.9999999999999964E-2"/>
    <s v="NA"/>
    <s v="NA"/>
    <s v="NA"/>
    <s v="NA"/>
    <m/>
    <m/>
    <m/>
    <m/>
    <m/>
    <m/>
    <n v="4.0547460308555401"/>
    <n v="4.2211721739130434E-8"/>
    <n v="7.1880964151472648E-4"/>
    <n v="1.3949536718092569E-3"/>
    <n v="1.649131781206171E-3"/>
    <n v="4.0547460308555401"/>
  </r>
  <r>
    <x v="1"/>
    <x v="0"/>
    <s v="10000-80000"/>
    <n v="25000"/>
    <x v="1"/>
    <x v="4"/>
    <x v="5"/>
    <s v="code minimum time clock controlled lighting system ( Occupancy Sensors in offices)"/>
    <s v="Material "/>
    <x v="18"/>
    <s v="NA"/>
    <s v="NA"/>
    <s v="NA"/>
    <n v="0"/>
    <n v="0"/>
    <n v="0"/>
    <s v="NA"/>
    <s v="NA"/>
    <s v="NA"/>
    <n v="0"/>
    <n v="0"/>
    <n v="0"/>
    <n v="0"/>
    <n v="0"/>
    <n v="0"/>
    <s v="NA"/>
    <s v="NA"/>
    <s v="NA"/>
    <s v="NA"/>
    <m/>
    <m/>
    <m/>
    <m/>
    <m/>
    <m/>
    <n v="0"/>
    <n v="0"/>
    <n v="0"/>
    <n v="0"/>
    <n v="0"/>
    <n v="0"/>
  </r>
  <r>
    <x v="1"/>
    <x v="0"/>
    <s v="10000-80000"/>
    <n v="25000"/>
    <x v="1"/>
    <x v="4"/>
    <x v="5"/>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n v="0.19219669677419357"/>
  </r>
  <r>
    <x v="1"/>
    <x v="0"/>
    <s v="10000-80000"/>
    <n v="25000"/>
    <x v="1"/>
    <x v="4"/>
    <x v="5"/>
    <s v="Fluorescent Lighting"/>
    <s v="Material "/>
    <x v="21"/>
    <n v="0.01"/>
    <n v="9.7000000000000003E-3"/>
    <n v="1.03E-2"/>
    <n v="1.0240000000000001E-2"/>
    <n v="9.2160000000000002E-3"/>
    <n v="1.1264000000000001E-2"/>
    <s v="NA"/>
    <s v="NA"/>
    <s v="NA"/>
    <n v="9.2160000000000002E-3"/>
    <n v="1.1264000000000001E-2"/>
    <n v="1.0240000000000006E-3"/>
    <n v="1.0240000000000001E-2"/>
    <n v="4.9878709677419364E-2"/>
    <n v="0.10000000000000005"/>
    <s v="NA"/>
    <s v="NA"/>
    <s v="NA"/>
    <s v="NA"/>
    <m/>
    <m/>
    <m/>
    <m/>
    <m/>
    <m/>
    <n v="4.3050314322580652E-3"/>
    <n v="1.4335141161290327E-13"/>
    <n v="2.0604894967741939E-5"/>
    <n v="1.7557305806451616E-6"/>
    <n v="1.529780025806452E-6"/>
    <n v="4.3050314322580652E-3"/>
  </r>
  <r>
    <x v="1"/>
    <x v="0"/>
    <s v="10000-80000"/>
    <n v="25000"/>
    <x v="1"/>
    <x v="4"/>
    <x v="5"/>
    <s v="800A 480v Distribution"/>
    <s v="Material "/>
    <x v="28"/>
    <n v="0.16"/>
    <n v="0.1552"/>
    <n v="0.1648"/>
    <n v="2.9000000000000001E-2"/>
    <n v="2.6100000000000002E-2"/>
    <n v="3.1900000000000005E-2"/>
    <s v="NA"/>
    <s v="NA"/>
    <s v="NA"/>
    <n v="2.6100000000000002E-2"/>
    <n v="0.1648"/>
    <n v="6.9349999999999995E-2"/>
    <n v="9.5449999999999993E-2"/>
    <n v="0.46493387096774191"/>
    <n v="0.72655840754321632"/>
    <s v="NA"/>
    <s v="NA"/>
    <s v="NA"/>
    <s v="NA"/>
    <m/>
    <m/>
    <m/>
    <m/>
    <m/>
    <m/>
    <n v="4.01284424032258E-2"/>
    <n v="1.3362199451612904E-12"/>
    <n v="1.9206418209677419E-4"/>
    <n v="1.6365672258064517E-5"/>
    <n v="1.4259521822580646E-5"/>
    <n v="4.01284424032258E-2"/>
  </r>
  <r>
    <x v="1"/>
    <x v="0"/>
    <s v="10000-80000"/>
    <n v="25000"/>
    <x v="1"/>
    <x v="4"/>
    <x v="5"/>
    <s v="800A 480v Distribution"/>
    <s v="Material "/>
    <x v="18"/>
    <n v="0.09"/>
    <n v="8.7300000000000003E-2"/>
    <n v="9.2699999999999991E-2"/>
    <s v="NA"/>
    <s v="NA"/>
    <s v="NA"/>
    <s v="NA"/>
    <s v="NA"/>
    <s v="NA"/>
    <n v="8.7300000000000003E-2"/>
    <n v="9.2699999999999991E-2"/>
    <n v="2.6999999999999941E-3"/>
    <n v="0.09"/>
    <n v="0.43838709677419357"/>
    <n v="2.9999999999999936E-2"/>
    <s v="NA"/>
    <s v="NA"/>
    <s v="NA"/>
    <s v="NA"/>
    <m/>
    <m/>
    <m/>
    <m/>
    <m/>
    <m/>
    <n v="3.7837190322580649E-2"/>
    <n v="1.2599245161290323E-12"/>
    <n v="1.8109770967741936E-4"/>
    <n v="1.5431225806451613E-5"/>
    <n v="1.3445332258064517E-5"/>
    <n v="3.7837190322580649E-2"/>
  </r>
  <r>
    <x v="1"/>
    <x v="0"/>
    <s v="10000-80000"/>
    <n v="25000"/>
    <x v="1"/>
    <x v="4"/>
    <x v="5"/>
    <s v="NA"/>
    <s v="NA"/>
    <x v="29"/>
    <s v="NA"/>
    <s v="NA"/>
    <s v="NA"/>
    <s v="NA"/>
    <s v="NA"/>
    <s v="NA"/>
    <s v="NA"/>
    <s v="NA"/>
    <s v="NA"/>
    <n v="0"/>
    <n v="0"/>
    <n v="0"/>
    <n v="0"/>
    <n v="0"/>
    <n v="0"/>
    <s v="NA"/>
    <s v="NA"/>
    <s v="NA"/>
    <s v="NA"/>
    <m/>
    <m/>
    <m/>
    <m/>
    <m/>
    <m/>
    <n v="0"/>
    <e v="#N/A"/>
    <e v="#N/A"/>
    <e v="#N/A"/>
    <e v="#N/A"/>
    <n v="0"/>
  </r>
  <r>
    <x v="1"/>
    <x v="0"/>
    <s v="10000-80000"/>
    <n v="25000"/>
    <x v="1"/>
    <x v="4"/>
    <x v="5"/>
    <s v="Data/WAP (Wireless)"/>
    <s v="Equipment"/>
    <x v="30"/>
    <n v="7.0000000000000001E-3"/>
    <n v="6.79E-3"/>
    <n v="7.2100000000000003E-3"/>
    <n v="7.3600000000000002E-3"/>
    <n v="6.6239999999999997E-3"/>
    <n v="8.0960000000000008E-3"/>
    <s v="NA"/>
    <s v="NA"/>
    <s v="NA"/>
    <n v="6.6239999999999997E-3"/>
    <n v="8.0960000000000008E-3"/>
    <n v="7.3600000000000054E-4"/>
    <n v="7.3600000000000002E-3"/>
    <n v="3.5850322580645161E-2"/>
    <n v="0.10000000000000007"/>
    <s v="NA"/>
    <s v="NA"/>
    <s v="NA"/>
    <s v="NA"/>
    <m/>
    <m/>
    <m/>
    <m/>
    <m/>
    <m/>
    <n v="3.0942413419354836E-3"/>
    <n v="1.0303382709677419E-13"/>
    <n v="1.4809768258064516E-5"/>
    <n v="1.2619313548387097E-6"/>
    <n v="1.0995293935483872E-6"/>
    <n v="3.0942413419354836E-3"/>
  </r>
  <r>
    <x v="1"/>
    <x v="0"/>
    <s v="10000-80000"/>
    <n v="25000"/>
    <x v="1"/>
    <x v="4"/>
    <x v="5"/>
    <s v="Data/WAP (Wireless)"/>
    <s v="Material "/>
    <x v="17"/>
    <n v="0"/>
    <n v="0"/>
    <n v="0"/>
    <n v="0"/>
    <s v="NA"/>
    <s v="NA"/>
    <n v="0"/>
    <s v="NA"/>
    <s v="NA"/>
    <n v="0"/>
    <n v="0"/>
    <n v="0"/>
    <n v="0"/>
    <n v="0"/>
    <n v="0"/>
    <s v="NA"/>
    <s v="NA"/>
    <s v="NA"/>
    <s v="NA"/>
    <m/>
    <m/>
    <m/>
    <m/>
    <m/>
    <m/>
    <n v="0"/>
    <n v="0"/>
    <n v="0"/>
    <n v="0"/>
    <n v="0"/>
    <n v="0"/>
  </r>
  <r>
    <x v="1"/>
    <x v="0"/>
    <s v="10000-80000"/>
    <n v="25000"/>
    <x v="1"/>
    <x v="4"/>
    <x v="5"/>
    <s v="FA"/>
    <s v="Equipment"/>
    <x v="31"/>
    <n v="3.0000000000000001E-3"/>
    <n v="2.9100000000000003E-3"/>
    <n v="3.0899999999999999E-3"/>
    <n v="3.32E-3"/>
    <n v="2.9880000000000002E-3"/>
    <n v="3.6519999999999999E-3"/>
    <s v="NA"/>
    <s v="NA"/>
    <s v="NA"/>
    <n v="2.9100000000000003E-3"/>
    <n v="3.6519999999999999E-3"/>
    <n v="3.709999999999998E-4"/>
    <n v="3.2810000000000001E-3"/>
    <n v="1.5981645161290324E-2"/>
    <n v="0.11307528192624193"/>
    <s v="NA"/>
    <s v="NA"/>
    <s v="NA"/>
    <s v="NA"/>
    <m/>
    <m/>
    <m/>
    <m/>
    <m/>
    <m/>
    <n v="1.3793757938709678E-3"/>
    <n v="4.5931248193548395E-14"/>
    <n v="6.6020176161290328E-6"/>
    <n v="5.6255390967741948E-7"/>
    <n v="4.9015705709677432E-7"/>
    <n v="1.3793757938709678E-3"/>
  </r>
  <r>
    <x v="1"/>
    <x v="0"/>
    <s v="10000-80000"/>
    <n v="25000"/>
    <x v="1"/>
    <x v="5"/>
    <x v="5"/>
    <s v="Utility transformer pole mounted or outside property pad mounted"/>
    <s v="Equipment"/>
    <x v="11"/>
    <n v="0.79200000000000004"/>
    <n v="0.76824000000000003"/>
    <n v="0.81576000000000004"/>
    <s v="NA"/>
    <s v="NA"/>
    <s v="NA"/>
    <s v="NA"/>
    <s v="NA"/>
    <s v="NA"/>
    <n v="0.76824000000000003"/>
    <n v="0.81576000000000004"/>
    <n v="2.3760000000000003E-2"/>
    <n v="0.79200000000000004"/>
    <n v="3.8578064516129036"/>
    <n v="3.0000000000000002E-2"/>
    <s v="NA"/>
    <s v="NA"/>
    <s v="NA"/>
    <s v="NA"/>
    <m/>
    <m/>
    <m/>
    <m/>
    <m/>
    <m/>
    <n v="1.9987295225806454"/>
    <n v="4.5213491612903233E-12"/>
    <n v="3.6421550709677423E-3"/>
    <n v="5.3083416774193557E-4"/>
    <n v="4.5522116129032258E-4"/>
    <n v="1.9987295225806454"/>
  </r>
  <r>
    <x v="1"/>
    <x v="0"/>
    <s v="10000-80000"/>
    <n v="25000"/>
    <x v="1"/>
    <x v="5"/>
    <x v="5"/>
    <s v="Battery backup for emergency egress lighting and life safety sytems"/>
    <s v="Equipment"/>
    <x v="12"/>
    <n v="7.0999999999999994E-2"/>
    <n v="6.8870000000000001E-2"/>
    <n v="7.3129999999999987E-2"/>
    <n v="7.1440000000000003E-2"/>
    <n v="6.4296000000000006E-2"/>
    <n v="7.8584000000000001E-2"/>
    <s v="NA"/>
    <s v="NA"/>
    <s v="NA"/>
    <n v="6.4296000000000006E-2"/>
    <n v="7.8584000000000001E-2"/>
    <n v="7.1439999999999976E-3"/>
    <n v="7.1440000000000003E-2"/>
    <n v="0.34798193548387096"/>
    <n v="9.9999999999999964E-2"/>
    <s v="NA"/>
    <s v="NA"/>
    <s v="NA"/>
    <s v="NA"/>
    <m/>
    <m/>
    <m/>
    <m/>
    <m/>
    <m/>
    <n v="4.0547460308555401"/>
    <n v="4.2211721739130434E-8"/>
    <n v="7.1880964151472648E-4"/>
    <n v="1.3949536718092569E-3"/>
    <n v="1.649131781206171E-3"/>
    <n v="4.0547460308555401"/>
  </r>
  <r>
    <x v="1"/>
    <x v="0"/>
    <s v="10000-80000"/>
    <n v="25000"/>
    <x v="1"/>
    <x v="5"/>
    <x v="5"/>
    <s v="code minimum time clock controlled lighting system ( Occupancy Sensors in offices)"/>
    <s v="Material "/>
    <x v="18"/>
    <s v="NA"/>
    <s v="NA"/>
    <s v="NA"/>
    <n v="0"/>
    <n v="0"/>
    <n v="0"/>
    <s v="NA"/>
    <s v="NA"/>
    <s v="NA"/>
    <n v="0"/>
    <n v="0"/>
    <n v="0"/>
    <n v="0"/>
    <n v="0"/>
    <n v="0"/>
    <s v="NA"/>
    <s v="NA"/>
    <s v="NA"/>
    <s v="NA"/>
    <m/>
    <m/>
    <m/>
    <m/>
    <m/>
    <m/>
    <n v="0"/>
    <n v="0"/>
    <n v="0"/>
    <n v="0"/>
    <n v="0"/>
    <n v="0"/>
  </r>
  <r>
    <x v="1"/>
    <x v="0"/>
    <s v="10000-80000"/>
    <n v="25000"/>
    <x v="1"/>
    <x v="5"/>
    <x v="5"/>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n v="0.19219669677419357"/>
  </r>
  <r>
    <x v="1"/>
    <x v="0"/>
    <s v="10000-80000"/>
    <n v="25000"/>
    <x v="1"/>
    <x v="5"/>
    <x v="5"/>
    <s v="Fluorescent Lighting"/>
    <s v="Material "/>
    <x v="21"/>
    <n v="0.01"/>
    <n v="9.7000000000000003E-3"/>
    <n v="1.03E-2"/>
    <n v="1.0240000000000001E-2"/>
    <n v="9.2160000000000002E-3"/>
    <n v="1.1264000000000001E-2"/>
    <s v="NA"/>
    <s v="NA"/>
    <s v="NA"/>
    <n v="9.2160000000000002E-3"/>
    <n v="1.1264000000000001E-2"/>
    <n v="1.0240000000000006E-3"/>
    <n v="1.0240000000000001E-2"/>
    <n v="4.9878709677419364E-2"/>
    <n v="0.10000000000000005"/>
    <s v="NA"/>
    <s v="NA"/>
    <s v="NA"/>
    <s v="NA"/>
    <m/>
    <m/>
    <m/>
    <m/>
    <m/>
    <m/>
    <n v="4.3050314322580652E-3"/>
    <n v="1.4335141161290327E-13"/>
    <n v="2.0604894967741939E-5"/>
    <n v="1.7557305806451616E-6"/>
    <n v="1.529780025806452E-6"/>
    <n v="4.3050314322580652E-3"/>
  </r>
  <r>
    <x v="1"/>
    <x v="0"/>
    <s v="10000-80000"/>
    <n v="25000"/>
    <x v="1"/>
    <x v="5"/>
    <x v="5"/>
    <s v="800A 480v Distribution"/>
    <s v="Material "/>
    <x v="28"/>
    <n v="0.16"/>
    <n v="0.1552"/>
    <n v="0.1648"/>
    <n v="2.9000000000000001E-2"/>
    <n v="2.6100000000000002E-2"/>
    <n v="3.1900000000000005E-2"/>
    <s v="NA"/>
    <s v="NA"/>
    <s v="NA"/>
    <n v="2.6100000000000002E-2"/>
    <n v="0.1648"/>
    <n v="6.9349999999999995E-2"/>
    <n v="9.5449999999999993E-2"/>
    <n v="0.46493387096774191"/>
    <n v="0.72655840754321632"/>
    <s v="NA"/>
    <s v="NA"/>
    <s v="NA"/>
    <s v="NA"/>
    <m/>
    <m/>
    <m/>
    <m/>
    <m/>
    <m/>
    <n v="4.01284424032258E-2"/>
    <n v="1.3362199451612904E-12"/>
    <n v="1.9206418209677419E-4"/>
    <n v="1.6365672258064517E-5"/>
    <n v="1.4259521822580646E-5"/>
    <n v="4.01284424032258E-2"/>
  </r>
  <r>
    <x v="1"/>
    <x v="0"/>
    <s v="10000-80000"/>
    <n v="25000"/>
    <x v="1"/>
    <x v="5"/>
    <x v="5"/>
    <s v="800A 480v Distribution"/>
    <s v="Material "/>
    <x v="18"/>
    <n v="0.09"/>
    <n v="8.7300000000000003E-2"/>
    <n v="9.2699999999999991E-2"/>
    <s v="NA"/>
    <s v="NA"/>
    <s v="NA"/>
    <s v="NA"/>
    <s v="NA"/>
    <s v="NA"/>
    <n v="8.7300000000000003E-2"/>
    <n v="9.2699999999999991E-2"/>
    <n v="2.6999999999999941E-3"/>
    <n v="0.09"/>
    <n v="0.43838709677419357"/>
    <n v="2.9999999999999936E-2"/>
    <s v="NA"/>
    <s v="NA"/>
    <s v="NA"/>
    <s v="NA"/>
    <m/>
    <m/>
    <m/>
    <m/>
    <m/>
    <m/>
    <n v="3.7837190322580649E-2"/>
    <n v="1.2599245161290323E-12"/>
    <n v="1.8109770967741936E-4"/>
    <n v="1.5431225806451613E-5"/>
    <n v="1.3445332258064517E-5"/>
    <n v="3.7837190322580649E-2"/>
  </r>
  <r>
    <x v="1"/>
    <x v="0"/>
    <s v="10000-80000"/>
    <n v="25000"/>
    <x v="1"/>
    <x v="5"/>
    <x v="5"/>
    <s v="NA"/>
    <s v="NA"/>
    <x v="29"/>
    <s v="NA"/>
    <s v="NA"/>
    <s v="NA"/>
    <s v="NA"/>
    <s v="NA"/>
    <s v="NA"/>
    <s v="NA"/>
    <s v="NA"/>
    <s v="NA"/>
    <n v="0"/>
    <n v="0"/>
    <n v="0"/>
    <n v="0"/>
    <n v="0"/>
    <n v="0"/>
    <s v="NA"/>
    <s v="NA"/>
    <s v="NA"/>
    <s v="NA"/>
    <m/>
    <m/>
    <m/>
    <m/>
    <m/>
    <m/>
    <n v="0"/>
    <e v="#N/A"/>
    <e v="#N/A"/>
    <e v="#N/A"/>
    <e v="#N/A"/>
    <n v="0"/>
  </r>
  <r>
    <x v="1"/>
    <x v="0"/>
    <s v="10000-80000"/>
    <n v="25000"/>
    <x v="1"/>
    <x v="5"/>
    <x v="5"/>
    <s v="Data/WAP (Wireless)"/>
    <s v="Equipment"/>
    <x v="30"/>
    <n v="7.0000000000000001E-3"/>
    <n v="6.79E-3"/>
    <n v="7.2100000000000003E-3"/>
    <n v="7.3600000000000002E-3"/>
    <n v="6.6239999999999997E-3"/>
    <n v="8.0960000000000008E-3"/>
    <s v="NA"/>
    <s v="NA"/>
    <s v="NA"/>
    <n v="6.6239999999999997E-3"/>
    <n v="8.0960000000000008E-3"/>
    <n v="7.3600000000000054E-4"/>
    <n v="7.3600000000000002E-3"/>
    <n v="3.5850322580645161E-2"/>
    <n v="0.10000000000000007"/>
    <s v="NA"/>
    <s v="NA"/>
    <s v="NA"/>
    <s v="NA"/>
    <m/>
    <m/>
    <m/>
    <m/>
    <m/>
    <m/>
    <n v="3.0942413419354836E-3"/>
    <n v="1.0303382709677419E-13"/>
    <n v="1.4809768258064516E-5"/>
    <n v="1.2619313548387097E-6"/>
    <n v="1.0995293935483872E-6"/>
    <n v="3.0942413419354836E-3"/>
  </r>
  <r>
    <x v="1"/>
    <x v="0"/>
    <s v="10000-80000"/>
    <n v="25000"/>
    <x v="1"/>
    <x v="5"/>
    <x v="5"/>
    <s v="Data/WAP (Wireless)"/>
    <s v="Material "/>
    <x v="17"/>
    <m/>
    <n v="0"/>
    <n v="0"/>
    <s v="NA"/>
    <s v="NA"/>
    <s v="NA"/>
    <s v="NA"/>
    <s v="NA"/>
    <s v="NA"/>
    <n v="0"/>
    <n v="0"/>
    <n v="0"/>
    <n v="0"/>
    <n v="0"/>
    <n v="0"/>
    <s v="NA"/>
    <s v="NA"/>
    <s v="NA"/>
    <s v="NA"/>
    <m/>
    <m/>
    <m/>
    <m/>
    <m/>
    <m/>
    <n v="0"/>
    <n v="0"/>
    <n v="0"/>
    <n v="0"/>
    <n v="0"/>
    <n v="0"/>
  </r>
  <r>
    <x v="1"/>
    <x v="0"/>
    <s v="10000-80000"/>
    <n v="25000"/>
    <x v="1"/>
    <x v="5"/>
    <x v="5"/>
    <s v="FA"/>
    <s v="Equipment"/>
    <x v="31"/>
    <n v="3.0000000000000001E-3"/>
    <n v="2.9100000000000003E-3"/>
    <n v="3.0899999999999999E-3"/>
    <n v="3.32E-3"/>
    <n v="2.9880000000000002E-3"/>
    <n v="3.6519999999999999E-3"/>
    <s v="NA"/>
    <s v="NA"/>
    <s v="NA"/>
    <n v="2.9100000000000003E-3"/>
    <n v="3.6519999999999999E-3"/>
    <n v="3.709999999999998E-4"/>
    <n v="3.2810000000000001E-3"/>
    <n v="1.5981645161290324E-2"/>
    <n v="0.11307528192624193"/>
    <s v="NA"/>
    <s v="NA"/>
    <s v="NA"/>
    <s v="NA"/>
    <m/>
    <m/>
    <m/>
    <m/>
    <m/>
    <m/>
    <n v="1.3793757938709678E-3"/>
    <n v="4.5931248193548395E-14"/>
    <n v="6.6020176161290328E-6"/>
    <n v="5.6255390967741948E-7"/>
    <n v="4.9015705709677432E-7"/>
    <n v="1.3793757938709678E-3"/>
  </r>
  <r>
    <x v="1"/>
    <x v="1"/>
    <s v="10000-80000"/>
    <n v="25000"/>
    <x v="1"/>
    <x v="6"/>
    <x v="5"/>
    <s v="Energy meters for branch circuit monitoring by system"/>
    <s v="Equipment"/>
    <x v="32"/>
    <n v="5.9999999999999995E-4"/>
    <n v="5.8199999999999994E-4"/>
    <n v="6.1799999999999995E-4"/>
    <n v="6.6E-4"/>
    <n v="5.9400000000000002E-4"/>
    <n v="7.2599999999999997E-4"/>
    <s v="NA"/>
    <s v="NA"/>
    <s v="NA"/>
    <n v="5.8199999999999994E-4"/>
    <n v="7.2599999999999997E-4"/>
    <n v="7.2000000000000015E-5"/>
    <n v="6.5399999999999996E-4"/>
    <n v="3.1856129032258062E-3"/>
    <n v="0.11009174311926609"/>
    <s v="NA"/>
    <s v="NA"/>
    <s v="NA"/>
    <s v="NA"/>
    <m/>
    <m/>
    <m/>
    <m/>
    <m/>
    <m/>
    <n v="4.141296774193548E-2"/>
    <e v="#VALUE!"/>
    <n v="3.2174690322580646E-4"/>
    <n v="8.5374425806451608E-5"/>
    <n v="-4.141296774193548E-2"/>
    <n v="4.141296774193548E-2"/>
  </r>
  <r>
    <x v="1"/>
    <x v="1"/>
    <s v="10000-80000"/>
    <n v="25000"/>
    <x v="1"/>
    <x v="6"/>
    <x v="5"/>
    <s v="Data + other LV"/>
    <s v="Material "/>
    <x v="22"/>
    <s v="NA"/>
    <s v="NA"/>
    <s v="NA"/>
    <n v="5.6279999999999993E-3"/>
    <n v="5.0651999999999997E-3"/>
    <n v="6.1907999999999989E-3"/>
    <s v="NA"/>
    <s v="NA"/>
    <s v="NA"/>
    <n v="5.0651999999999997E-3"/>
    <n v="6.1907999999999989E-3"/>
    <n v="5.6279999999999959E-4"/>
    <n v="5.6279999999999993E-3"/>
    <n v="2.7413806451612902E-2"/>
    <n v="9.9999999999999936E-2"/>
    <s v="NA"/>
    <s v="NA"/>
    <s v="NA"/>
    <s v="NA"/>
    <m/>
    <m/>
    <m/>
    <m/>
    <m/>
    <m/>
    <n v="7.7306934193548379E-2"/>
    <n v="1.5242076387096773E-9"/>
    <n v="3.8653467096774193E-4"/>
    <n v="1.7407767096774195E-5"/>
    <n v="5.7020717419354831E-3"/>
    <n v="7.7306934193548379E-2"/>
  </r>
  <r>
    <x v="1"/>
    <x v="1"/>
    <s v="10000-80000"/>
    <n v="25000"/>
    <x v="1"/>
    <x v="6"/>
    <x v="5"/>
    <s v="Utility transformer pole mounted or outside property pad mounted"/>
    <s v="Equipment"/>
    <x v="11"/>
    <n v="0.79200000000000004"/>
    <n v="0.5544"/>
    <n v="1.0296000000000001"/>
    <s v="NA"/>
    <n v="0"/>
    <n v="0"/>
    <s v="NA"/>
    <s v="NA"/>
    <s v="NA"/>
    <n v="0"/>
    <n v="1.0296000000000001"/>
    <n v="0.51480000000000004"/>
    <n v="0.51480000000000004"/>
    <n v="2.5075741935483875"/>
    <n v="1"/>
    <s v="NA"/>
    <s v="NA"/>
    <s v="NA"/>
    <s v="NA"/>
    <m/>
    <m/>
    <m/>
    <m/>
    <m/>
    <m/>
    <n v="1.2991741896774196"/>
    <n v="2.9388769548387105E-12"/>
    <n v="2.3674007961290329E-3"/>
    <n v="3.4504220903225813E-4"/>
    <n v="2.9589375483870969E-4"/>
    <n v="1.2991741896774196"/>
  </r>
  <r>
    <x v="1"/>
    <x v="1"/>
    <s v="10000-80000"/>
    <n v="25000"/>
    <x v="1"/>
    <x v="6"/>
    <x v="5"/>
    <s v="Backup generator for life safety systems 350kw diesel"/>
    <s v="Equipment"/>
    <x v="33"/>
    <n v="1.5943999999999999E-3"/>
    <n v="1.5465679999999999E-3"/>
    <n v="1.642232E-3"/>
    <n v="7.1428571428571605E-2"/>
    <n v="6.4285714285714446E-2"/>
    <n v="7.8571428571428764E-2"/>
    <s v="NA"/>
    <s v="NA"/>
    <s v="NA"/>
    <n v="1.5465679999999999E-3"/>
    <n v="7.8571428571428764E-2"/>
    <n v="3.8512430285714383E-2"/>
    <n v="4.0058998285714381E-2"/>
    <n v="0.19512608842396359"/>
    <n v="0.96139274404793273"/>
    <s v="NA"/>
    <s v="NA"/>
    <s v="NA"/>
    <s v="NA"/>
    <m/>
    <m/>
    <m/>
    <m/>
    <m/>
    <m/>
    <n v="2.2736431172879237"/>
    <n v="2.3669642900124279E-8"/>
    <n v="4.0306262874010917E-4"/>
    <n v="7.8220110229084545E-4"/>
    <n v="9.2472798427008826E-4"/>
    <n v="2.2736431172879237"/>
  </r>
  <r>
    <x v="1"/>
    <x v="1"/>
    <s v="10000-80000"/>
    <n v="25000"/>
    <x v="1"/>
    <x v="6"/>
    <x v="5"/>
    <s v="Enhanced lighting controls (Occupancy Sensors, network controlled relay panels,  dimming)"/>
    <s v="Equipment"/>
    <x v="19"/>
    <n v="2.9999999999999997E-4"/>
    <n v="2.9099999999999997E-4"/>
    <n v="3.0899999999999998E-4"/>
    <n v="2.8571428571428557E-4"/>
    <n v="2.5714285714285704E-4"/>
    <n v="3.142857142857141E-4"/>
    <s v="NA"/>
    <s v="NA"/>
    <s v="NA"/>
    <n v="2.5714285714285704E-4"/>
    <n v="3.142857142857141E-4"/>
    <n v="2.857142857142853E-5"/>
    <n v="2.8571428571428557E-4"/>
    <n v="1.3917050691244234E-3"/>
    <n v="9.9999999999999908E-2"/>
    <s v="NA"/>
    <s v="NA"/>
    <s v="NA"/>
    <s v="NA"/>
    <m/>
    <m/>
    <m/>
    <m/>
    <m/>
    <m/>
    <n v="6.2626728110599054E-3"/>
    <n v="1.3416036866359442E-9"/>
    <n v="1.4195391705069121E-5"/>
    <n v="3.6880184331797221E-6"/>
    <n v="1.0006359447004604E-6"/>
    <n v="6.2626728110599054E-3"/>
  </r>
  <r>
    <x v="1"/>
    <x v="1"/>
    <s v="10000-80000"/>
    <n v="25000"/>
    <x v="1"/>
    <x v="6"/>
    <x v="5"/>
    <s v="Enhanced lighting controls (Occupancy Sensors, network controlled relay panels,  dimming)"/>
    <s v="Material "/>
    <x v="22"/>
    <n v="0.55000000000000004"/>
    <n v="0.53350000000000009"/>
    <n v="0.5665"/>
    <n v="1.998285714285716E-2"/>
    <n v="1.7984571428571444E-2"/>
    <n v="2.1981142857142876E-2"/>
    <s v="NA"/>
    <s v="NA"/>
    <s v="NA"/>
    <n v="1.7984571428571444E-2"/>
    <n v="0.5665"/>
    <n v="0.27425771428571427"/>
    <n v="0.29224228571428573"/>
    <n v="1.4235027465437791"/>
    <n v="0.93846006444750329"/>
    <s v="NA"/>
    <s v="NA"/>
    <s v="NA"/>
    <s v="NA"/>
    <m/>
    <m/>
    <m/>
    <m/>
    <m/>
    <m/>
    <n v="4.014277745253457"/>
    <n v="7.9146752707834121E-8"/>
    <n v="2.0071388726267285E-2"/>
    <n v="9.039242440552998E-4"/>
    <n v="0.29608857128110605"/>
    <n v="4.014277745253457"/>
  </r>
  <r>
    <x v="1"/>
    <x v="1"/>
    <s v="10000-80000"/>
    <n v="25000"/>
    <x v="1"/>
    <x v="6"/>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10000-80000"/>
    <n v="25000"/>
    <x v="1"/>
    <x v="6"/>
    <x v="5"/>
    <s v="LED Lighting"/>
    <s v="Material "/>
    <x v="21"/>
    <n v="0.01"/>
    <n v="9.7000000000000003E-3"/>
    <n v="1.03E-2"/>
    <n v="1.022985714285716E-2"/>
    <n v="9.2068714285714441E-3"/>
    <n v="1.1252842857142877E-2"/>
    <s v="NA"/>
    <s v="NA"/>
    <s v="NA"/>
    <n v="9.2068714285714441E-3"/>
    <n v="1.1252842857142877E-2"/>
    <n v="1.0229857142857162E-3"/>
    <n v="1.022985714285716E-2"/>
    <n v="4.9829304147465524E-2"/>
    <n v="0.10000000000000002"/>
    <s v="NA"/>
    <s v="NA"/>
    <s v="NA"/>
    <s v="NA"/>
    <m/>
    <m/>
    <m/>
    <m/>
    <m/>
    <m/>
    <n v="4.3007672409677488E-3"/>
    <n v="1.4320942011981591E-13"/>
    <n v="2.058448554331801E-5"/>
    <n v="1.7539915059907866E-6"/>
    <n v="1.5282647582027677E-6"/>
    <n v="4.3007672409677488E-3"/>
  </r>
  <r>
    <x v="1"/>
    <x v="1"/>
    <s v="10000-80000"/>
    <n v="25000"/>
    <x v="1"/>
    <x v="6"/>
    <x v="5"/>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n v="3.2879032258064517E-3"/>
  </r>
  <r>
    <x v="1"/>
    <x v="1"/>
    <s v="10000-80000"/>
    <n v="25000"/>
    <x v="1"/>
    <x v="6"/>
    <x v="5"/>
    <s v="800A 480v Distribution"/>
    <s v="Material "/>
    <x v="35"/>
    <n v="0.25"/>
    <n v="0.24249999999999999"/>
    <n v="0.25750000000000001"/>
    <n v="6.2714285714285598E-2"/>
    <n v="5.6442857142857038E-2"/>
    <n v="6.898571428571415E-2"/>
    <s v="NA"/>
    <s v="NA"/>
    <s v="NA"/>
    <n v="5.6442857142857038E-2"/>
    <n v="0.25750000000000001"/>
    <n v="0.10052857142857148"/>
    <n v="0.15697142857142851"/>
    <n v="0.76460276497695823"/>
    <n v="0.6404259191845656"/>
    <s v="NA"/>
    <s v="NA"/>
    <s v="NA"/>
    <s v="NA"/>
    <m/>
    <m/>
    <m/>
    <m/>
    <m/>
    <m/>
    <n v="6.5992864645161256E-2"/>
    <n v="2.1974683465437779E-12"/>
    <n v="3.1585740221198145E-4"/>
    <n v="2.6914017327188932E-5"/>
    <n v="2.3450366801843311E-5"/>
    <n v="6.5992864645161256E-2"/>
  </r>
  <r>
    <x v="1"/>
    <x v="1"/>
    <s v="10000-80000"/>
    <n v="25000"/>
    <x v="1"/>
    <x v="6"/>
    <x v="5"/>
    <s v="800A 480v Distribution"/>
    <s v="Material "/>
    <x v="22"/>
    <n v="0.15"/>
    <n v="0.14549999999999999"/>
    <n v="0.1545"/>
    <n v="7.7528571428571599E-2"/>
    <n v="6.9775714285714441E-2"/>
    <n v="8.5281428571428758E-2"/>
    <s v="NA"/>
    <s v="NA"/>
    <s v="NA"/>
    <n v="6.9775714285714441E-2"/>
    <n v="0.1545"/>
    <n v="4.2362142857142779E-2"/>
    <n v="0.11213785714285722"/>
    <n v="0.54621988479262717"/>
    <n v="0.3777684355353414"/>
    <s v="NA"/>
    <s v="NA"/>
    <s v="NA"/>
    <s v="NA"/>
    <m/>
    <m/>
    <m/>
    <m/>
    <m/>
    <m/>
    <n v="1.5403400751152085"/>
    <n v="3.036982559447007E-8"/>
    <n v="7.701700375576043E-3"/>
    <n v="3.4684962684331829E-4"/>
    <n v="0.11361373603686645"/>
    <n v="1.5403400751152085"/>
  </r>
  <r>
    <x v="1"/>
    <x v="1"/>
    <s v="10000-80000"/>
    <n v="25000"/>
    <x v="1"/>
    <x v="6"/>
    <x v="5"/>
    <s v="Energy meters for branch circuit monitoring by system"/>
    <m/>
    <x v="36"/>
    <s v="NA"/>
    <s v="NA"/>
    <s v="NA"/>
    <s v="NA"/>
    <s v="NA"/>
    <s v="NA"/>
    <s v="NA"/>
    <s v="NA"/>
    <s v="NA"/>
    <n v="0"/>
    <n v="0"/>
    <n v="0"/>
    <n v="0"/>
    <n v="0"/>
    <n v="0"/>
    <s v="NA"/>
    <s v="NA"/>
    <s v="NA"/>
    <s v="NA"/>
    <m/>
    <m/>
    <m/>
    <m/>
    <m/>
    <m/>
    <n v="0"/>
    <e v="#N/A"/>
    <e v="#N/A"/>
    <e v="#N/A"/>
    <e v="#N/A"/>
    <n v="0"/>
  </r>
  <r>
    <x v="1"/>
    <x v="1"/>
    <s v="10000-80000"/>
    <n v="25000"/>
    <x v="1"/>
    <x v="7"/>
    <x v="5"/>
    <s v="Energy meters for branch circuit monitoring by system"/>
    <s v="Equipment"/>
    <x v="32"/>
    <n v="5.9999999999999995E-4"/>
    <n v="5.8199999999999994E-4"/>
    <n v="6.1799999999999995E-4"/>
    <n v="6.6E-4"/>
    <n v="5.9400000000000002E-4"/>
    <n v="7.2599999999999997E-4"/>
    <s v="NA"/>
    <s v="NA"/>
    <s v="NA"/>
    <n v="5.8199999999999994E-4"/>
    <n v="7.2599999999999997E-4"/>
    <n v="7.2000000000000015E-5"/>
    <n v="6.5399999999999996E-4"/>
    <n v="3.1856129032258062E-3"/>
    <n v="0.11009174311926609"/>
    <s v="NA"/>
    <s v="NA"/>
    <s v="NA"/>
    <s v="NA"/>
    <m/>
    <m/>
    <m/>
    <m/>
    <m/>
    <m/>
    <n v="4.141296774193548E-2"/>
    <e v="#VALUE!"/>
    <n v="3.2174690322580646E-4"/>
    <n v="8.5374425806451608E-5"/>
    <n v="-4.141296774193548E-2"/>
    <n v="4.141296774193548E-2"/>
  </r>
  <r>
    <x v="1"/>
    <x v="1"/>
    <s v="10000-80000"/>
    <n v="25000"/>
    <x v="1"/>
    <x v="7"/>
    <x v="5"/>
    <s v="Data + other LV"/>
    <s v="Material "/>
    <x v="22"/>
    <s v="NA"/>
    <s v="NA"/>
    <s v="NA"/>
    <n v="5.6279999999999993E-3"/>
    <n v="5.0651999999999997E-3"/>
    <n v="6.1907999999999989E-3"/>
    <s v="NA"/>
    <s v="NA"/>
    <s v="NA"/>
    <n v="5.0651999999999997E-3"/>
    <n v="6.1907999999999989E-3"/>
    <n v="5.6279999999999959E-4"/>
    <n v="5.6279999999999993E-3"/>
    <n v="2.7413806451612902E-2"/>
    <n v="9.9999999999999936E-2"/>
    <s v="NA"/>
    <s v="NA"/>
    <s v="NA"/>
    <s v="NA"/>
    <m/>
    <m/>
    <m/>
    <m/>
    <m/>
    <m/>
    <n v="7.7306934193548379E-2"/>
    <n v="1.5242076387096773E-9"/>
    <n v="3.8653467096774193E-4"/>
    <n v="1.7407767096774195E-5"/>
    <n v="5.7020717419354831E-3"/>
    <n v="7.7306934193548379E-2"/>
  </r>
  <r>
    <x v="1"/>
    <x v="1"/>
    <s v="10000-80000"/>
    <n v="25000"/>
    <x v="1"/>
    <x v="7"/>
    <x v="5"/>
    <s v="Utility transformer pole mounted or outside property pad mounted"/>
    <s v="Equipment"/>
    <x v="11"/>
    <n v="0.79200000000000004"/>
    <n v="0.5544"/>
    <n v="1.0296000000000001"/>
    <s v="NA"/>
    <n v="0"/>
    <n v="0"/>
    <s v="NA"/>
    <s v="NA"/>
    <s v="NA"/>
    <n v="0"/>
    <n v="1.0296000000000001"/>
    <n v="0.51480000000000004"/>
    <n v="0.51480000000000004"/>
    <n v="2.5075741935483875"/>
    <n v="1"/>
    <s v="NA"/>
    <s v="NA"/>
    <s v="NA"/>
    <s v="NA"/>
    <m/>
    <m/>
    <m/>
    <m/>
    <m/>
    <m/>
    <n v="1.2991741896774196"/>
    <n v="2.9388769548387105E-12"/>
    <n v="2.3674007961290329E-3"/>
    <n v="3.4504220903225813E-4"/>
    <n v="2.9589375483870969E-4"/>
    <n v="1.2991741896774196"/>
  </r>
  <r>
    <x v="1"/>
    <x v="1"/>
    <s v="10000-80000"/>
    <n v="25000"/>
    <x v="1"/>
    <x v="7"/>
    <x v="5"/>
    <s v="Backup generator for life safety systems 350kw diesel"/>
    <s v="Equipment"/>
    <x v="33"/>
    <n v="1.5943999999999999E-3"/>
    <n v="1.5465679999999999E-3"/>
    <n v="1.642232E-3"/>
    <n v="7.1428571428571605E-2"/>
    <n v="6.4285714285714446E-2"/>
    <n v="7.8571428571428764E-2"/>
    <s v="NA"/>
    <s v="NA"/>
    <s v="NA"/>
    <n v="1.5465679999999999E-3"/>
    <n v="7.8571428571428764E-2"/>
    <n v="3.8512430285714383E-2"/>
    <n v="4.0058998285714381E-2"/>
    <n v="0.19512608842396359"/>
    <n v="0.96139274404793273"/>
    <s v="NA"/>
    <s v="NA"/>
    <s v="NA"/>
    <s v="NA"/>
    <m/>
    <m/>
    <m/>
    <m/>
    <m/>
    <m/>
    <n v="2.2736431172879237"/>
    <n v="2.3669642900124279E-8"/>
    <n v="4.0306262874010917E-4"/>
    <n v="7.8220110229084545E-4"/>
    <n v="9.2472798427008826E-4"/>
    <n v="2.2736431172879237"/>
  </r>
  <r>
    <x v="1"/>
    <x v="1"/>
    <s v="10000-80000"/>
    <n v="25000"/>
    <x v="1"/>
    <x v="7"/>
    <x v="5"/>
    <s v="Enhanced lighting controls (Occupancy Sensors, network controlled relay panels,  dimming)"/>
    <s v="Equipment"/>
    <x v="19"/>
    <n v="2.9999999999999997E-4"/>
    <n v="2.9099999999999997E-4"/>
    <n v="3.0899999999999998E-4"/>
    <n v="2.8571428571428557E-4"/>
    <n v="2.5714285714285704E-4"/>
    <n v="3.142857142857141E-4"/>
    <s v="NA"/>
    <s v="NA"/>
    <s v="NA"/>
    <n v="2.5714285714285704E-4"/>
    <n v="3.142857142857141E-4"/>
    <n v="2.857142857142853E-5"/>
    <n v="2.8571428571428557E-4"/>
    <n v="1.3917050691244234E-3"/>
    <n v="9.9999999999999908E-2"/>
    <s v="NA"/>
    <s v="NA"/>
    <s v="NA"/>
    <s v="NA"/>
    <m/>
    <m/>
    <m/>
    <m/>
    <m/>
    <m/>
    <n v="6.2626728110599054E-3"/>
    <n v="1.3416036866359442E-9"/>
    <n v="1.4195391705069121E-5"/>
    <n v="3.6880184331797221E-6"/>
    <n v="1.0006359447004604E-6"/>
    <n v="6.2626728110599054E-3"/>
  </r>
  <r>
    <x v="1"/>
    <x v="1"/>
    <s v="10000-80000"/>
    <n v="25000"/>
    <x v="1"/>
    <x v="7"/>
    <x v="5"/>
    <s v="Enhanced lighting controls (Occupancy Sensors, network controlled relay panels,  dimming)"/>
    <s v="Material "/>
    <x v="22"/>
    <n v="0.55000000000000004"/>
    <n v="0.53350000000000009"/>
    <n v="0.5665"/>
    <n v="1.998285714285716E-2"/>
    <n v="1.7984571428571444E-2"/>
    <n v="2.1981142857142876E-2"/>
    <s v="NA"/>
    <s v="NA"/>
    <s v="NA"/>
    <n v="1.7984571428571444E-2"/>
    <n v="0.5665"/>
    <n v="0.27425771428571427"/>
    <n v="0.29224228571428573"/>
    <n v="1.4235027465437791"/>
    <n v="0.93846006444750329"/>
    <s v="NA"/>
    <s v="NA"/>
    <s v="NA"/>
    <s v="NA"/>
    <m/>
    <m/>
    <m/>
    <m/>
    <m/>
    <m/>
    <n v="4.014277745253457"/>
    <n v="7.9146752707834121E-8"/>
    <n v="2.0071388726267285E-2"/>
    <n v="9.039242440552998E-4"/>
    <n v="0.29608857128110605"/>
    <n v="4.014277745253457"/>
  </r>
  <r>
    <x v="1"/>
    <x v="1"/>
    <s v="10000-80000"/>
    <n v="25000"/>
    <x v="1"/>
    <x v="7"/>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10000-80000"/>
    <n v="25000"/>
    <x v="1"/>
    <x v="7"/>
    <x v="5"/>
    <s v="LED Lighting"/>
    <s v="Material "/>
    <x v="21"/>
    <n v="0.01"/>
    <n v="9.7000000000000003E-3"/>
    <n v="1.03E-2"/>
    <n v="1.022985714285716E-2"/>
    <n v="9.2068714285714441E-3"/>
    <n v="1.1252842857142877E-2"/>
    <s v="NA"/>
    <s v="NA"/>
    <s v="NA"/>
    <n v="9.2068714285714441E-3"/>
    <n v="1.1252842857142877E-2"/>
    <n v="1.0229857142857162E-3"/>
    <n v="1.022985714285716E-2"/>
    <n v="4.9829304147465524E-2"/>
    <n v="0.10000000000000002"/>
    <s v="NA"/>
    <s v="NA"/>
    <s v="NA"/>
    <s v="NA"/>
    <m/>
    <m/>
    <m/>
    <m/>
    <m/>
    <m/>
    <n v="4.3007672409677488E-3"/>
    <n v="1.4320942011981591E-13"/>
    <n v="2.058448554331801E-5"/>
    <n v="1.7539915059907866E-6"/>
    <n v="1.5282647582027677E-6"/>
    <n v="4.3007672409677488E-3"/>
  </r>
  <r>
    <x v="1"/>
    <x v="1"/>
    <s v="10000-80000"/>
    <n v="25000"/>
    <x v="1"/>
    <x v="7"/>
    <x v="5"/>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n v="3.2879032258064517E-3"/>
  </r>
  <r>
    <x v="1"/>
    <x v="1"/>
    <s v="10000-80000"/>
    <n v="25000"/>
    <x v="1"/>
    <x v="7"/>
    <x v="5"/>
    <s v="800A 480v Distribution"/>
    <s v="Material "/>
    <x v="35"/>
    <n v="0.25"/>
    <n v="0.24249999999999999"/>
    <n v="0.25750000000000001"/>
    <n v="6.2714285714285598E-2"/>
    <n v="5.6442857142857038E-2"/>
    <n v="6.898571428571415E-2"/>
    <s v="NA"/>
    <s v="NA"/>
    <s v="NA"/>
    <n v="5.6442857142857038E-2"/>
    <n v="0.25750000000000001"/>
    <n v="0.10052857142857148"/>
    <n v="0.15697142857142851"/>
    <n v="0.76460276497695823"/>
    <n v="0.6404259191845656"/>
    <s v="NA"/>
    <s v="NA"/>
    <s v="NA"/>
    <s v="NA"/>
    <m/>
    <m/>
    <m/>
    <m/>
    <m/>
    <m/>
    <n v="6.5992864645161256E-2"/>
    <n v="2.1974683465437779E-12"/>
    <n v="3.1585740221198145E-4"/>
    <n v="2.6914017327188932E-5"/>
    <n v="2.3450366801843311E-5"/>
    <n v="6.5992864645161256E-2"/>
  </r>
  <r>
    <x v="1"/>
    <x v="1"/>
    <s v="10000-80000"/>
    <n v="25000"/>
    <x v="1"/>
    <x v="7"/>
    <x v="5"/>
    <s v="800A 480v Distribution"/>
    <s v="Material "/>
    <x v="22"/>
    <n v="0.15"/>
    <n v="0.14549999999999999"/>
    <n v="0.1545"/>
    <n v="7.7528571428571599E-2"/>
    <n v="6.9775714285714441E-2"/>
    <n v="8.5281428571428758E-2"/>
    <s v="NA"/>
    <s v="NA"/>
    <s v="NA"/>
    <n v="6.9775714285714441E-2"/>
    <n v="0.1545"/>
    <n v="4.2362142857142779E-2"/>
    <n v="0.11213785714285722"/>
    <n v="0.54621988479262717"/>
    <n v="0.3777684355353414"/>
    <s v="NA"/>
    <s v="NA"/>
    <s v="NA"/>
    <s v="NA"/>
    <m/>
    <m/>
    <m/>
    <m/>
    <m/>
    <m/>
    <n v="1.5403400751152085"/>
    <n v="3.036982559447007E-8"/>
    <n v="7.701700375576043E-3"/>
    <n v="3.4684962684331829E-4"/>
    <n v="0.11361373603686645"/>
    <n v="1.5403400751152085"/>
  </r>
  <r>
    <x v="1"/>
    <x v="1"/>
    <s v="10000-80000"/>
    <n v="25000"/>
    <x v="1"/>
    <x v="7"/>
    <x v="5"/>
    <s v="Energy meters for branch circuit monitoring by system"/>
    <m/>
    <x v="36"/>
    <s v="NA"/>
    <s v="NA"/>
    <s v="NA"/>
    <s v="NA"/>
    <s v="NA"/>
    <s v="NA"/>
    <s v="NA"/>
    <s v="NA"/>
    <s v="NA"/>
    <n v="0"/>
    <n v="0"/>
    <n v="0"/>
    <n v="0"/>
    <n v="0"/>
    <n v="0"/>
    <s v="NA"/>
    <s v="NA"/>
    <s v="NA"/>
    <s v="NA"/>
    <m/>
    <m/>
    <m/>
    <m/>
    <m/>
    <m/>
    <n v="0"/>
    <e v="#N/A"/>
    <e v="#N/A"/>
    <e v="#N/A"/>
    <e v="#N/A"/>
    <n v="0"/>
  </r>
  <r>
    <x v="2"/>
    <x v="0"/>
    <s v="10000-80000"/>
    <n v="25000"/>
    <x v="1"/>
    <x v="4"/>
    <x v="6"/>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n v="2.1429905957330435"/>
  </r>
  <r>
    <x v="2"/>
    <x v="0"/>
    <s v="10000-80000"/>
    <n v="25000"/>
    <x v="1"/>
    <x v="4"/>
    <x v="7"/>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n v="4.4461031337615573"/>
  </r>
  <r>
    <x v="2"/>
    <x v="0"/>
    <s v="10000-80000"/>
    <n v="25000"/>
    <x v="1"/>
    <x v="4"/>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0"/>
    <s v="10000-80000"/>
    <n v="25000"/>
    <x v="1"/>
    <x v="5"/>
    <x v="6"/>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n v="2.1429905957330435"/>
  </r>
  <r>
    <x v="2"/>
    <x v="0"/>
    <s v="10000-80000"/>
    <n v="25000"/>
    <x v="1"/>
    <x v="5"/>
    <x v="7"/>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n v="4.4461031337615573"/>
  </r>
  <r>
    <x v="2"/>
    <x v="0"/>
    <s v="10000-80000"/>
    <n v="25000"/>
    <x v="1"/>
    <x v="5"/>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1"/>
    <s v="10000-80000"/>
    <n v="25000"/>
    <x v="1"/>
    <x v="6"/>
    <x v="6"/>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n v="2.1429905957330435"/>
  </r>
  <r>
    <x v="2"/>
    <x v="1"/>
    <s v="10000-80000"/>
    <n v="25000"/>
    <x v="1"/>
    <x v="6"/>
    <x v="7"/>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n v="4.4461031337615573"/>
  </r>
  <r>
    <x v="2"/>
    <x v="1"/>
    <s v="10000-80000"/>
    <n v="25000"/>
    <x v="1"/>
    <x v="6"/>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2"/>
    <x v="1"/>
    <s v="10000-80000"/>
    <n v="25000"/>
    <x v="1"/>
    <x v="7"/>
    <x v="6"/>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n v="2.1429905957330435"/>
  </r>
  <r>
    <x v="2"/>
    <x v="1"/>
    <s v="10000-80000"/>
    <n v="25000"/>
    <x v="1"/>
    <x v="7"/>
    <x v="7"/>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n v="4.4461031337615573"/>
  </r>
  <r>
    <x v="2"/>
    <x v="1"/>
    <s v="10000-80000"/>
    <n v="25000"/>
    <x v="1"/>
    <x v="7"/>
    <x v="7"/>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n v="0.49060502209359763"/>
  </r>
  <r>
    <x v="0"/>
    <x v="0"/>
    <s v="20000-300000"/>
    <n v="80000"/>
    <x v="2"/>
    <x v="8"/>
    <x v="8"/>
    <s v="NA"/>
    <s v="Equipment"/>
    <x v="26"/>
    <n v="0.56000000000000005"/>
    <n v="0.47600000000000003"/>
    <n v="0.64400000000000002"/>
    <n v="0.2"/>
    <n v="0.16"/>
    <n v="0.24000000000000002"/>
    <n v="1.1272909090909089"/>
    <n v="0.90183272727272712"/>
    <n v="1.3527490909090907"/>
    <n v="0.16"/>
    <n v="1.3527490909090907"/>
    <n v="0.59637454545454538"/>
    <n v="0.75637454545454541"/>
    <n v="3.6842760117302054"/>
    <n v="0.78846458945303666"/>
    <n v="350"/>
    <n v="500"/>
    <n v="12"/>
    <n v="18"/>
    <n v="3086.3180150263934"/>
    <n v="1.4980266263695013E-8"/>
    <n v="4.4321840421114373"/>
    <n v="1.4277691775927719E-9"/>
    <n v="0.49108599186594726"/>
    <n v="943.97850104185545"/>
    <n v="25.026282145134633"/>
    <n v="0"/>
    <n v="0"/>
    <n v="0"/>
    <n v="0"/>
    <n v="-3061.2917328812587"/>
  </r>
  <r>
    <x v="0"/>
    <x v="0"/>
    <s v="20000-300000"/>
    <n v="80000"/>
    <x v="2"/>
    <x v="8"/>
    <x v="8"/>
    <s v="NA"/>
    <s v="Equipment"/>
    <x v="27"/>
    <n v="0.19500000000000001"/>
    <n v="0.16575000000000001"/>
    <n v="0.22425"/>
    <n v="0.2"/>
    <n v="0.16"/>
    <n v="0.24000000000000002"/>
    <n v="0.06"/>
    <n v="4.8000000000000001E-2"/>
    <n v="7.1999999999999995E-2"/>
    <n v="4.8000000000000001E-2"/>
    <n v="0.24000000000000002"/>
    <n v="9.6000000000000002E-2"/>
    <n v="0.14400000000000002"/>
    <n v="0.70141935483870976"/>
    <n v="0.66666666666666663"/>
    <n v="350"/>
    <n v="500"/>
    <n v="12"/>
    <n v="18"/>
    <n v="84.934869677419371"/>
    <n v="2.2234993548387099E-3"/>
    <n v="0.8487174193548388"/>
    <n v="0.14028387096774195"/>
    <n v="4.284269419354839"/>
    <n v="127.03462807323454"/>
    <n v="2.8807482476024417"/>
    <n v="1.2049247079337404E-8"/>
    <n v="2.9618854054054056E-2"/>
    <n v="2.8786629468177858E-3"/>
    <n v="1.9314055867480388E-3"/>
    <n v="-82.054121429816931"/>
  </r>
  <r>
    <x v="0"/>
    <x v="0"/>
    <s v="20000-300000"/>
    <n v="80000"/>
    <x v="2"/>
    <x v="9"/>
    <x v="9"/>
    <s v="NA"/>
    <s v="Equipment"/>
    <x v="37"/>
    <n v="8.1250000000000003E-2"/>
    <n v="6.9062499999999999E-2"/>
    <n v="9.3437500000000007E-2"/>
    <n v="0.15"/>
    <n v="0.12"/>
    <n v="0.18"/>
    <n v="0.66"/>
    <n v="0.52800000000000002"/>
    <n v="0.79200000000000004"/>
    <n v="6.9062499999999999E-2"/>
    <n v="0.79200000000000004"/>
    <n v="0.36146875000000001"/>
    <n v="0.43053125000000003"/>
    <n v="2.0971038306451617"/>
    <n v="0.83958771866153725"/>
    <n v="350"/>
    <n v="500"/>
    <n v="12"/>
    <n v="18"/>
    <s v="Not found"/>
    <s v="Not found"/>
    <s v="Not found"/>
    <s v="Not found"/>
    <s v="Not found"/>
    <n v="0"/>
    <n v="10.456808803163405"/>
    <n v="5.0754905805971592E-11"/>
    <n v="1.5016761358726961E-2"/>
    <n v="1.1897319410642286E-3"/>
    <n v="1.3830899073540709E-3"/>
    <e v="#VALUE!"/>
  </r>
  <r>
    <x v="0"/>
    <x v="0"/>
    <s v="20000-300000"/>
    <n v="80000"/>
    <x v="2"/>
    <x v="9"/>
    <x v="9"/>
    <s v="NA"/>
    <s v="Equipment"/>
    <x v="38"/>
    <n v="6.25E-2"/>
    <n v="5.3124999999999999E-2"/>
    <n v="7.1874999999999994E-2"/>
    <n v="0.1"/>
    <n v="0.08"/>
    <n v="0.12000000000000001"/>
    <n v="7.4999999999999997E-2"/>
    <n v="0.06"/>
    <n v="0.09"/>
    <n v="5.3124999999999999E-2"/>
    <n v="0.12000000000000001"/>
    <n v="3.3437500000000009E-2"/>
    <n v="8.6562500000000014E-2"/>
    <n v="0.42164314516129037"/>
    <n v="0.38628158844765348"/>
    <n v="350"/>
    <n v="500"/>
    <n v="12"/>
    <n v="18"/>
    <n v="3.625076940524194"/>
    <n v="4.2860025705645162E-12"/>
    <n v="1.2680917590725809E-3"/>
    <n v="1.0212472625012601E-15"/>
    <n v="4.671806048387097E-2"/>
    <n v="0"/>
    <n v="5.1237836615182948"/>
    <n v="2.6565008050267869E-10"/>
    <n v="2.2631658568904596E-2"/>
    <n v="1.8221539453436683E-3"/>
    <n v="1.9636949304684833E-3"/>
    <n v="1.4987067209941007"/>
  </r>
  <r>
    <x v="0"/>
    <x v="0"/>
    <s v="20000-300000"/>
    <n v="80000"/>
    <x v="2"/>
    <x v="9"/>
    <x v="9"/>
    <s v="NA"/>
    <s v="Equipment"/>
    <x v="39"/>
    <n v="0.24199999999999999"/>
    <n v="0.20569999999999999"/>
    <n v="0.27829999999999999"/>
    <n v="0.15"/>
    <n v="0.12"/>
    <n v="0.18"/>
    <n v="0.66"/>
    <n v="0.52800000000000002"/>
    <n v="0.79200000000000004"/>
    <n v="0.12"/>
    <n v="0.79200000000000004"/>
    <n v="0.33600000000000002"/>
    <n v="0.45600000000000002"/>
    <n v="2.2211612903225806"/>
    <n v="0.73684210526315796"/>
    <n v="350"/>
    <n v="500"/>
    <n v="12"/>
    <n v="18"/>
    <n v="1860.6668129032259"/>
    <n v="9.0312418064516126E-9"/>
    <n v="2.6720570322580648"/>
    <n v="8.6076765657290328E-10"/>
    <n v="0.29606391917419356"/>
    <n v="0"/>
    <n v="4.2464284946236557"/>
    <n v="3.1492159498207881E-8"/>
    <n v="1.0775888590203106E-4"/>
    <n v="9.1466513590203096E-6"/>
    <n v="1.1922031810035841E-5"/>
    <n v="-1856.4203844086023"/>
  </r>
  <r>
    <x v="0"/>
    <x v="0"/>
    <s v="20000-300000"/>
    <n v="80000"/>
    <x v="2"/>
    <x v="9"/>
    <x v="9"/>
    <s v="NA"/>
    <s v="Equipment"/>
    <x v="40"/>
    <n v="0.19500000000000001"/>
    <n v="0.16575000000000001"/>
    <n v="0.22425"/>
    <n v="0.05"/>
    <n v="0.04"/>
    <n v="6.0000000000000005E-2"/>
    <n v="2.5000000000000001E-2"/>
    <n v="0.02"/>
    <n v="3.0000000000000002E-2"/>
    <n v="0.02"/>
    <n v="0.22425"/>
    <n v="0.10212500000000001"/>
    <n v="0.12212500000000001"/>
    <n v="0.59486693548387104"/>
    <n v="0.83623336745138177"/>
    <n v="350"/>
    <n v="500"/>
    <n v="12"/>
    <n v="18"/>
    <n v="1.1372699120743728"/>
    <n v="1.21451999327957E-6"/>
    <n v="4.1558065076164885E-3"/>
    <n v="3.5274783070116491E-4"/>
    <n v="4.5978256888440865E-4"/>
    <n v="0"/>
    <n v="1.1372699120743728"/>
    <n v="1.21451999327957E-6"/>
    <n v="4.1558065076164885E-3"/>
    <n v="3.5274783070116491E-4"/>
    <n v="4.5978256888440865E-4"/>
    <n v="0"/>
  </r>
  <r>
    <x v="0"/>
    <x v="1"/>
    <s v="20000-300000"/>
    <n v="80000"/>
    <x v="2"/>
    <x v="10"/>
    <x v="10"/>
    <s v="NA"/>
    <s v="Material"/>
    <x v="0"/>
    <n v="1.0029999999999999"/>
    <n v="0.85254999999999992"/>
    <n v="1.1534499999999999"/>
    <n v="1.2"/>
    <n v="0.96"/>
    <n v="1.44"/>
    <n v="0.66"/>
    <n v="0.52800000000000002"/>
    <n v="0.79200000000000004"/>
    <n v="0.52800000000000002"/>
    <n v="1.44"/>
    <n v="0.45599999999999996"/>
    <n v="0.98399999999999999"/>
    <n v="4.7930322580645157"/>
    <n v="0.46341463414634143"/>
    <n v="400"/>
    <n v="600"/>
    <n v="10"/>
    <n v="15"/>
    <n v="11.503277419354838"/>
    <n v="2.5019628387096768E-7"/>
    <n v="6.0871509677419347E-2"/>
    <n v="2.6888910967741934E-3"/>
    <n v="0.91546916129032252"/>
    <n v="0"/>
    <n v="11.503277419354838"/>
    <n v="2.5019628387096768E-7"/>
    <n v="6.0871509677419347E-2"/>
    <n v="2.6888910967741934E-3"/>
    <n v="0.91546916129032252"/>
    <n v="0"/>
  </r>
  <r>
    <x v="0"/>
    <x v="1"/>
    <s v="20000-300000"/>
    <n v="80000"/>
    <x v="2"/>
    <x v="10"/>
    <x v="10"/>
    <s v="NA"/>
    <s v="Material"/>
    <x v="1"/>
    <n v="4.0000000000000001E-3"/>
    <n v="3.4000000000000002E-3"/>
    <n v="4.5999999999999999E-3"/>
    <n v="0.05"/>
    <n v="0.04"/>
    <n v="6.0000000000000005E-2"/>
    <n v="0.06"/>
    <n v="4.8000000000000001E-2"/>
    <n v="7.1999999999999995E-2"/>
    <n v="3.4000000000000002E-3"/>
    <n v="7.1999999999999995E-2"/>
    <n v="3.4299999999999997E-2"/>
    <n v="3.7699999999999997E-2"/>
    <n v="0.18363548387096773"/>
    <n v="0.90981432360742709"/>
    <n v="400"/>
    <n v="600"/>
    <n v="10"/>
    <n v="15"/>
    <n v="0.978777129032258"/>
    <n v="8.2085061290322581E-11"/>
    <n v="5.6376093548387088E-3"/>
    <n v="2.6810780645161286E-4"/>
    <s v="NA"/>
    <n v="0"/>
    <n v="0.978777129032258"/>
    <n v="8.2085061290322581E-11"/>
    <n v="5.6376093548387088E-3"/>
    <n v="2.6810780645161286E-4"/>
    <e v="#VALUE!"/>
    <n v="0"/>
  </r>
  <r>
    <x v="0"/>
    <x v="1"/>
    <s v="20000-300000"/>
    <n v="80000"/>
    <x v="2"/>
    <x v="10"/>
    <x v="10"/>
    <s v="NA"/>
    <s v="Material"/>
    <x v="6"/>
    <n v="0.28000000000000003"/>
    <n v="0.23800000000000002"/>
    <n v="0.32200000000000001"/>
    <n v="0.15"/>
    <n v="0.12"/>
    <n v="0.18"/>
    <n v="5.6000000000000001E-2"/>
    <n v="4.48E-2"/>
    <n v="6.720000000000001E-2"/>
    <n v="4.48E-2"/>
    <n v="0.32200000000000001"/>
    <n v="0.1386"/>
    <n v="0.18340000000000001"/>
    <n v="0.89333548387096784"/>
    <n v="0.75572519083969458"/>
    <n v="400"/>
    <n v="600"/>
    <n v="10"/>
    <n v="15"/>
    <n v="1.9564047096774195"/>
    <n v="3.5465418709677427E-10"/>
    <n v="7.8434855483870969E-3"/>
    <n v="3.0909407741935488E-4"/>
    <n v="0.10452025161290324"/>
    <n v="0"/>
    <n v="1.9564047096774195"/>
    <n v="3.5465418709677427E-10"/>
    <n v="7.8434855483870969E-3"/>
    <n v="3.0909407741935488E-4"/>
    <n v="0.10452025161290324"/>
    <n v="0"/>
  </r>
  <r>
    <x v="0"/>
    <x v="1"/>
    <s v="20000-300000"/>
    <n v="80000"/>
    <x v="2"/>
    <x v="10"/>
    <x v="10"/>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20000-300000"/>
    <n v="80000"/>
    <x v="2"/>
    <x v="10"/>
    <x v="10"/>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20000-300000"/>
    <n v="80000"/>
    <x v="2"/>
    <x v="10"/>
    <x v="10"/>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DIF UNITS"/>
    <s v="DIF UNITS"/>
    <n v="0"/>
    <n v="36.824516129032261"/>
    <n v="0"/>
    <e v="#VALUE!"/>
    <e v="#VALUE!"/>
    <e v="#VALUE!"/>
    <n v="0"/>
  </r>
  <r>
    <x v="0"/>
    <x v="1"/>
    <s v="20000-300000"/>
    <n v="80000"/>
    <x v="2"/>
    <x v="11"/>
    <x v="11"/>
    <s v="NA"/>
    <s v="Material"/>
    <x v="0"/>
    <n v="2.0148000000000001"/>
    <n v="1.7125800000000002"/>
    <n v="2.3170200000000003"/>
    <n v="1.4"/>
    <n v="1.1199999999999999"/>
    <n v="1.68"/>
    <n v="0.66"/>
    <n v="0.52800000000000002"/>
    <n v="0.79200000000000004"/>
    <n v="0.52800000000000002"/>
    <n v="2.3170200000000003"/>
    <n v="0.89451000000000014"/>
    <n v="1.4225100000000002"/>
    <n v="6.9290003225806469"/>
    <n v="0.62882510492017629"/>
    <n v="400"/>
    <n v="600"/>
    <n v="10"/>
    <n v="15"/>
    <n v="16.629600774193552"/>
    <n v="3.6169381683870977E-7"/>
    <n v="8.7998304096774213E-2"/>
    <n v="3.8871691809677427E-3"/>
    <n v="1.3234390616129035"/>
    <n v="0"/>
    <n v="16.629600774193552"/>
    <n v="3.6169381683870977E-7"/>
    <n v="8.7998304096774213E-2"/>
    <n v="3.8871691809677427E-3"/>
    <n v="1.3234390616129035"/>
    <n v="0"/>
  </r>
  <r>
    <x v="0"/>
    <x v="1"/>
    <s v="20000-300000"/>
    <n v="80000"/>
    <x v="2"/>
    <x v="11"/>
    <x v="11"/>
    <s v="NA"/>
    <s v="Material"/>
    <x v="1"/>
    <n v="4.0000000000000001E-3"/>
    <n v="3.4000000000000002E-3"/>
    <n v="4.5999999999999999E-3"/>
    <n v="0.05"/>
    <n v="0.04"/>
    <n v="6.0000000000000005E-2"/>
    <n v="0.06"/>
    <n v="4.8000000000000001E-2"/>
    <n v="7.1999999999999995E-2"/>
    <n v="3.4000000000000002E-3"/>
    <n v="7.1999999999999995E-2"/>
    <n v="3.4299999999999997E-2"/>
    <n v="3.7699999999999997E-2"/>
    <n v="0.18363548387096773"/>
    <n v="0.90981432360742709"/>
    <n v="400"/>
    <n v="600"/>
    <n v="10"/>
    <n v="15"/>
    <n v="0.978777129032258"/>
    <n v="8.2085061290322581E-11"/>
    <n v="5.6376093548387088E-3"/>
    <n v="2.6810780645161286E-4"/>
    <s v="NA"/>
    <n v="0"/>
    <n v="0.978777129032258"/>
    <n v="8.2085061290322581E-11"/>
    <n v="5.6376093548387088E-3"/>
    <n v="2.6810780645161286E-4"/>
    <e v="#VALUE!"/>
    <n v="0"/>
  </r>
  <r>
    <x v="0"/>
    <x v="1"/>
    <s v="20000-300000"/>
    <n v="80000"/>
    <x v="2"/>
    <x v="11"/>
    <x v="11"/>
    <s v="NA"/>
    <s v="Material"/>
    <x v="41"/>
    <n v="0.38"/>
    <n v="0.32300000000000001"/>
    <n v="0.437"/>
    <n v="0.4"/>
    <n v="0.32"/>
    <n v="0.48000000000000004"/>
    <n v="8.0999999999999996E-3"/>
    <n v="6.4799999999999996E-3"/>
    <n v="9.7199999999999995E-3"/>
    <n v="6.4799999999999996E-3"/>
    <n v="0.48000000000000004"/>
    <n v="0.23676000000000003"/>
    <n v="0.24324000000000001"/>
    <n v="1.1848141935483871"/>
    <n v="0.97335964479526405"/>
    <n v="400"/>
    <n v="600"/>
    <n v="10"/>
    <n v="15"/>
    <n v="2.843554064516129"/>
    <n v="6.1847300903225802E-8"/>
    <n v="1.5047140258064516E-2"/>
    <n v="6.6468076258064518E-4"/>
    <n v="0.22629951096774195"/>
    <n v="0"/>
    <n v="2.6729408206451613"/>
    <n v="1.2511637883870968E-11"/>
    <n v="9.4429691225806443E-3"/>
    <n v="8.1621849793548393E-4"/>
    <e v="#VALUE!"/>
    <n v="-0.17061324387096777"/>
  </r>
  <r>
    <x v="0"/>
    <x v="1"/>
    <s v="20000-300000"/>
    <n v="80000"/>
    <x v="2"/>
    <x v="11"/>
    <x v="11"/>
    <s v="NA"/>
    <s v="Material"/>
    <x v="6"/>
    <n v="0.15"/>
    <n v="0.1275"/>
    <n v="0.17249999999999999"/>
    <n v="0.2"/>
    <n v="0.16"/>
    <n v="0.24000000000000002"/>
    <n v="0.12540000000000001"/>
    <n v="0.10032000000000001"/>
    <n v="0.15048"/>
    <n v="0.10032000000000001"/>
    <n v="0.24000000000000002"/>
    <n v="6.9840000000000013E-2"/>
    <n v="0.17016000000000003"/>
    <n v="0.82884387096774215"/>
    <n v="0.41043723554301831"/>
    <n v="400"/>
    <n v="600"/>
    <n v="10"/>
    <n v="15"/>
    <n v="1.8151680774193553"/>
    <n v="3.2905101677419363E-10"/>
    <n v="7.277249187096776E-3"/>
    <n v="2.8677997935483879E-4"/>
    <n v="9.6974732903225835E-2"/>
    <n v="0"/>
    <n v="1.8151680774193553"/>
    <n v="3.2905101677419363E-10"/>
    <n v="7.277249187096776E-3"/>
    <n v="2.8677997935483879E-4"/>
    <n v="9.6974732903225835E-2"/>
    <n v="0"/>
  </r>
  <r>
    <x v="0"/>
    <x v="1"/>
    <s v="20000-300000"/>
    <n v="80000"/>
    <x v="2"/>
    <x v="11"/>
    <x v="11"/>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20000-300000"/>
    <n v="80000"/>
    <x v="2"/>
    <x v="11"/>
    <x v="11"/>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20000-300000"/>
    <n v="80000"/>
    <x v="2"/>
    <x v="11"/>
    <x v="11"/>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20000-300000"/>
    <n v="80000"/>
    <x v="2"/>
    <x v="10"/>
    <x v="10"/>
    <s v="NA"/>
    <s v="Equipment"/>
    <x v="42"/>
    <n v="0.32"/>
    <n v="0.27200000000000002"/>
    <n v="0.36799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n v="1.5374566743740132"/>
  </r>
  <r>
    <x v="0"/>
    <x v="1"/>
    <s v="20000-300000"/>
    <n v="80000"/>
    <x v="2"/>
    <x v="10"/>
    <x v="10"/>
    <s v="NA"/>
    <s v="Equipment"/>
    <x v="43"/>
    <s v="NA"/>
    <s v="NA"/>
    <s v="NA"/>
    <n v="0.1"/>
    <n v="0.08"/>
    <n v="0.12000000000000001"/>
    <n v="0.23"/>
    <n v="0.184"/>
    <n v="0.27600000000000002"/>
    <n v="0.08"/>
    <n v="0.27600000000000002"/>
    <n v="9.8000000000000004E-2"/>
    <n v="0.17799999999999999"/>
    <n v="0.86703225806451611"/>
    <n v="0.550561797752809"/>
    <n v="400"/>
    <n v="600"/>
    <n v="10"/>
    <n v="15"/>
    <n v="2.7241789758628472"/>
    <n v="3.926504128129935E-6"/>
    <n v="9.476723212271599E-3"/>
    <n v="2.4822587863749155E-3"/>
    <n v="8.5187435145499669E-4"/>
    <n v="157.02891525719269"/>
    <n v="3.5609249171752397"/>
    <n v="1.4894208195292068E-8"/>
    <n v="3.6612194594594596E-2"/>
    <n v="3.5583472537053179E-3"/>
    <n v="2.3874319058413253E-3"/>
    <n v="0.83674594131239255"/>
  </r>
  <r>
    <x v="0"/>
    <x v="1"/>
    <s v="20000-300000"/>
    <n v="80000"/>
    <x v="2"/>
    <x v="10"/>
    <x v="10"/>
    <s v="NA"/>
    <s v="Equipment"/>
    <x v="8"/>
    <n v="0.16666666666666666"/>
    <n v="0.14166666666666666"/>
    <n v="0.19166666666666665"/>
    <n v="0.1"/>
    <n v="0.08"/>
    <n v="0.12000000000000001"/>
    <n v="0.4"/>
    <n v="0.32"/>
    <n v="0.48000000000000004"/>
    <n v="0.08"/>
    <n v="0.48000000000000004"/>
    <n v="0.2"/>
    <n v="0.28000000000000003"/>
    <n v="1.3638709677419356"/>
    <n v="0.7142857142857143"/>
    <n v="400"/>
    <n v="600"/>
    <n v="10"/>
    <n v="15"/>
    <n v="1142.5147096774194"/>
    <n v="5.5454993548387102E-9"/>
    <n v="1.6407367741935486"/>
    <n v="5.2854154350967745E-10"/>
    <n v="0.18179363458064518"/>
    <n v="65.403812316715545"/>
    <n v="5.2210685483870973"/>
    <n v="4.6805571847507336E-11"/>
    <n v="1.9245304252199415E-2"/>
    <n v="1.5128506231671555E-3"/>
    <n v="1.9152313049853374E-3"/>
    <n v="-1137.2936411290323"/>
  </r>
  <r>
    <x v="0"/>
    <x v="1"/>
    <s v="20000-300000"/>
    <n v="80000"/>
    <x v="2"/>
    <x v="10"/>
    <x v="10"/>
    <s v="NA"/>
    <s v="Equipment"/>
    <x v="44"/>
    <n v="0.33"/>
    <n v="0.28050000000000003"/>
    <n v="0.3795"/>
    <n v="0.08"/>
    <n v="6.4000000000000001E-2"/>
    <n v="9.6000000000000002E-2"/>
    <n v="0.35"/>
    <n v="0.27999999999999997"/>
    <n v="0.42"/>
    <n v="6.4000000000000001E-2"/>
    <n v="0.42"/>
    <n v="0.17799999999999999"/>
    <n v="0.24199999999999999"/>
    <n v="1.1787741935483871"/>
    <n v="0.73553719008264462"/>
    <n v="400"/>
    <n v="600"/>
    <n v="10"/>
    <n v="15"/>
    <n v="142.73776709677421"/>
    <n v="3.7367141935483873E-3"/>
    <n v="1.4263167741935483"/>
    <n v="0.23575483870967742"/>
    <n v="7.1999527741935481"/>
    <n v="213.48874995640801"/>
    <n v="4.8412574716652141"/>
    <n v="2.0249429119442024E-8"/>
    <n v="4.977612972972973E-2"/>
    <n v="4.8377530078465561E-3"/>
    <n v="3.2458343888404537E-3"/>
    <n v="-137.89650962510899"/>
  </r>
  <r>
    <x v="0"/>
    <x v="1"/>
    <s v="20000-300000"/>
    <n v="80000"/>
    <x v="2"/>
    <x v="11"/>
    <x v="11"/>
    <s v="NA"/>
    <s v="Equipment"/>
    <x v="42"/>
    <n v="0.32"/>
    <n v="0.27200000000000002"/>
    <n v="0.36799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n v="1.5374566743740132"/>
  </r>
  <r>
    <x v="0"/>
    <x v="1"/>
    <s v="20000-300000"/>
    <n v="80000"/>
    <x v="2"/>
    <x v="11"/>
    <x v="11"/>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n v="-722.75199766346987"/>
  </r>
  <r>
    <x v="0"/>
    <x v="1"/>
    <s v="20000-300000"/>
    <n v="80000"/>
    <x v="2"/>
    <x v="11"/>
    <x v="11"/>
    <s v="NA"/>
    <s v="Equipment"/>
    <x v="37"/>
    <n v="8.1250000000000003E-2"/>
    <n v="6.9062499999999999E-2"/>
    <n v="9.3437500000000007E-2"/>
    <n v="0.15"/>
    <n v="0.12"/>
    <n v="0.18"/>
    <n v="0.6"/>
    <n v="0.48"/>
    <n v="0.72"/>
    <n v="6.9062499999999999E-2"/>
    <n v="0.72"/>
    <n v="0.32546874999999997"/>
    <n v="0.39453125"/>
    <n v="1.921748991935484"/>
    <n v="0.82495049504950491"/>
    <n v="400"/>
    <n v="600"/>
    <n v="10"/>
    <n v="15"/>
    <n v="1609.8491305443549"/>
    <n v="7.8138314012096777E-9"/>
    <n v="2.3118640372983874"/>
    <n v="7.4473627084929444E-10"/>
    <n v="0.2561545353326613"/>
    <n v="0"/>
    <n v="9.582435300859256"/>
    <n v="4.6510901197676656E-11"/>
    <n v="1.3761095460109448E-2"/>
    <n v="1.0902493834605417E-3"/>
    <n v="1.267439216109831E-3"/>
    <n v="-1600.2666952434956"/>
  </r>
  <r>
    <x v="0"/>
    <x v="1"/>
    <s v="20000-300000"/>
    <n v="80000"/>
    <x v="2"/>
    <x v="11"/>
    <x v="11"/>
    <s v="NA"/>
    <s v="Equipment"/>
    <x v="38"/>
    <n v="6.25E-2"/>
    <n v="5.3124999999999999E-2"/>
    <n v="7.1874999999999994E-2"/>
    <n v="0.1"/>
    <n v="0.08"/>
    <n v="0.12000000000000001"/>
    <n v="0.18"/>
    <n v="0.14399999999999999"/>
    <n v="0.216"/>
    <n v="5.3124999999999999E-2"/>
    <n v="0.216"/>
    <n v="8.1437499999999996E-2"/>
    <n v="0.1345625"/>
    <n v="0.65544959677419357"/>
    <n v="0.60520204366000929"/>
    <n v="400"/>
    <n v="600"/>
    <n v="10"/>
    <n v="15"/>
    <n v="5.6352279082661294"/>
    <n v="2.9216665776209676E-10"/>
    <n v="2.4890698437500001E-2"/>
    <n v="8.9329955610761092E-13"/>
    <n v="0.86388256854838719"/>
    <n v="0"/>
    <n v="7.9649864427789812"/>
    <n v="4.1295640673087884E-10"/>
    <n v="3.5181199204946993E-2"/>
    <n v="2.8325613316425398E-3"/>
    <n v="3.0525885814430644E-3"/>
    <n v="2.3297585345128518"/>
  </r>
  <r>
    <x v="0"/>
    <x v="1"/>
    <s v="20000-300000"/>
    <n v="80000"/>
    <x v="2"/>
    <x v="11"/>
    <x v="11"/>
    <s v="NA"/>
    <s v="Equipment"/>
    <x v="39"/>
    <n v="0.24199999999999999"/>
    <n v="0.20569999999999999"/>
    <n v="0.27829999999999999"/>
    <n v="0.15"/>
    <n v="0.12"/>
    <n v="0.18"/>
    <n v="0.44"/>
    <n v="0.35199999999999998"/>
    <n v="0.52800000000000002"/>
    <n v="0.12"/>
    <n v="0.52800000000000002"/>
    <n v="0.20400000000000001"/>
    <n v="0.32400000000000001"/>
    <n v="1.578193548387097"/>
    <n v="0.62962962962962965"/>
    <n v="400"/>
    <n v="600"/>
    <n v="10"/>
    <n v="15"/>
    <n v="1322.0527354838712"/>
    <n v="6.416934967741936E-9"/>
    <n v="1.8985668387096779"/>
    <n v="6.1159807177548396E-10"/>
    <n v="0.2103612057290323"/>
    <n v="0"/>
    <n v="3.0171991935483877"/>
    <n v="2.2376008064516131E-8"/>
    <n v="7.65655241935484E-5"/>
    <n v="6.4989364919354844E-6"/>
    <n v="8.4709173387096786E-6"/>
    <n v="-1319.0355362903229"/>
  </r>
  <r>
    <x v="0"/>
    <x v="0"/>
    <s v="20000-300000"/>
    <n v="80000"/>
    <x v="2"/>
    <x v="8"/>
    <x v="8"/>
    <s v="NA"/>
    <s v="Material"/>
    <x v="0"/>
    <n v="1.1399999999999999"/>
    <n v="0.96899999999999986"/>
    <n v="1.3109999999999999"/>
    <n v="1.5"/>
    <n v="1.2"/>
    <n v="1.8"/>
    <n v="1.1272909090909089"/>
    <n v="1.0145618181818179"/>
    <n v="1.2400199999999999"/>
    <n v="0.96899999999999986"/>
    <n v="1.8"/>
    <n v="0.41550000000000009"/>
    <n v="1.3845000000000001"/>
    <n v="6.7438548387096784"/>
    <n v="0.30010834236186357"/>
    <n v="350"/>
    <n v="500"/>
    <n v="12"/>
    <n v="18"/>
    <n v="16.185251612903226"/>
    <n v="3.5202922258064521E-7"/>
    <n v="8.564695645161291E-2"/>
    <n v="3.7833025645161293E-3"/>
    <n v="1.2880762741935485"/>
    <n v="0"/>
    <n v="16.185251612903226"/>
    <n v="3.5202922258064521E-7"/>
    <n v="8.564695645161291E-2"/>
    <n v="3.7833025645161293E-3"/>
    <n v="1.2880762741935485"/>
    <n v="0"/>
  </r>
  <r>
    <x v="0"/>
    <x v="0"/>
    <s v="20000-300000"/>
    <n v="80000"/>
    <x v="2"/>
    <x v="8"/>
    <x v="8"/>
    <s v="NA"/>
    <s v="Material"/>
    <x v="1"/>
    <n v="6.0000000000000001E-3"/>
    <n v="5.1000000000000004E-3"/>
    <n v="6.8999999999999999E-3"/>
    <n v="0.05"/>
    <n v="0.04"/>
    <n v="6.0000000000000005E-2"/>
    <n v="0.06"/>
    <n v="5.3999999999999999E-2"/>
    <n v="6.6000000000000003E-2"/>
    <n v="5.1000000000000004E-3"/>
    <n v="6.6000000000000003E-2"/>
    <n v="3.0450000000000001E-2"/>
    <n v="3.5549999999999998E-2"/>
    <n v="0.17316290322580646"/>
    <n v="0.85654008438818574"/>
    <n v="350"/>
    <n v="500"/>
    <n v="12"/>
    <n v="18"/>
    <n v="0.92295827419354848"/>
    <n v="7.7403817741935487E-11"/>
    <n v="5.3161011290322581E-3"/>
    <n v="2.5281783870967741E-4"/>
    <s v="NA"/>
    <n v="0"/>
    <n v="0.92295827419354848"/>
    <n v="7.7403817741935487E-11"/>
    <n v="5.3161011290322581E-3"/>
    <n v="2.5281783870967741E-4"/>
    <e v="#VALUE!"/>
    <n v="0"/>
  </r>
  <r>
    <x v="0"/>
    <x v="0"/>
    <s v="20000-300000"/>
    <n v="80000"/>
    <x v="2"/>
    <x v="8"/>
    <x v="8"/>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20000-300000"/>
    <n v="80000"/>
    <x v="2"/>
    <x v="8"/>
    <x v="8"/>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20000-300000"/>
    <n v="80000"/>
    <x v="2"/>
    <x v="8"/>
    <x v="8"/>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0"/>
    <x v="0"/>
    <s v="20000-300000"/>
    <n v="80000"/>
    <x v="2"/>
    <x v="9"/>
    <x v="9"/>
    <s v="NA"/>
    <s v="Material"/>
    <x v="0"/>
    <n v="1.04"/>
    <n v="0.88400000000000001"/>
    <n v="1.196"/>
    <n v="1.2"/>
    <n v="0.96"/>
    <n v="1.44"/>
    <n v="1.1272909090909089"/>
    <n v="1.0145618181818179"/>
    <n v="1.2400199999999999"/>
    <n v="0.88400000000000001"/>
    <n v="1.44"/>
    <n v="0.27799999999999997"/>
    <n v="1.1619999999999999"/>
    <n v="5.6600645161290322"/>
    <n v="0.23924268502581755"/>
    <n v="350"/>
    <n v="500"/>
    <n v="12"/>
    <n v="18"/>
    <n v="13.584154838709678"/>
    <n v="2.9545536774193548E-7"/>
    <n v="7.1882819354838701E-2"/>
    <n v="3.1752961935483867E-3"/>
    <n v="1.0810723225806451"/>
    <n v="0"/>
    <n v="13.584154838709678"/>
    <n v="2.9545536774193548E-7"/>
    <n v="7.1882819354838701E-2"/>
    <n v="3.1752961935483867E-3"/>
    <n v="1.0810723225806451"/>
    <n v="0"/>
  </r>
  <r>
    <x v="0"/>
    <x v="0"/>
    <s v="20000-300000"/>
    <n v="80000"/>
    <x v="2"/>
    <x v="9"/>
    <x v="9"/>
    <s v="NA"/>
    <s v="Material"/>
    <x v="1"/>
    <n v="6.0000000000000001E-3"/>
    <n v="5.1000000000000004E-3"/>
    <n v="6.8999999999999999E-3"/>
    <n v="0.05"/>
    <n v="0.04"/>
    <n v="6.0000000000000005E-2"/>
    <n v="0.06"/>
    <n v="5.3999999999999999E-2"/>
    <n v="6.6000000000000003E-2"/>
    <n v="5.1000000000000004E-3"/>
    <n v="6.6000000000000003E-2"/>
    <n v="3.0450000000000001E-2"/>
    <n v="3.5549999999999998E-2"/>
    <n v="0.17316290322580646"/>
    <n v="0.85654008438818574"/>
    <n v="350"/>
    <n v="500"/>
    <n v="12"/>
    <n v="18"/>
    <n v="0.92295827419354848"/>
    <n v="7.7403817741935487E-11"/>
    <n v="5.3161011290322581E-3"/>
    <n v="2.5281783870967741E-4"/>
    <s v="NA"/>
    <n v="0"/>
    <n v="0.92295827419354848"/>
    <n v="7.7403817741935487E-11"/>
    <n v="5.3161011290322581E-3"/>
    <n v="2.5281783870967741E-4"/>
    <e v="#VALUE!"/>
    <n v="0"/>
  </r>
  <r>
    <x v="0"/>
    <x v="0"/>
    <s v="20000-300000"/>
    <n v="80000"/>
    <x v="2"/>
    <x v="9"/>
    <x v="9"/>
    <s v="NA"/>
    <s v="Material"/>
    <x v="41"/>
    <n v="0.38"/>
    <n v="0.32300000000000001"/>
    <n v="0.437"/>
    <n v="0.4"/>
    <n v="0.32"/>
    <n v="0.48000000000000004"/>
    <n v="8.0999999999999996E-3"/>
    <n v="7.2899999999999996E-3"/>
    <n v="8.9099999999999995E-3"/>
    <n v="7.2899999999999996E-3"/>
    <n v="0.48000000000000004"/>
    <n v="0.23635500000000001"/>
    <n v="0.243645"/>
    <n v="1.1867869354838709"/>
    <n v="0.97007941882657145"/>
    <n v="350"/>
    <n v="500"/>
    <n v="12"/>
    <n v="18"/>
    <n v="2.6773913264516125"/>
    <n v="1.2532470038709678E-11"/>
    <n v="9.4586918758064516E-3"/>
    <n v="8.1757751985483864E-4"/>
    <e v="#VALUE!"/>
    <n v="0"/>
    <n v="2.6773913264516125"/>
    <n v="1.2532470038709678E-11"/>
    <n v="9.4586918758064516E-3"/>
    <n v="8.1757751985483864E-4"/>
    <e v="#VALUE!"/>
    <n v="0"/>
  </r>
  <r>
    <x v="0"/>
    <x v="0"/>
    <s v="20000-300000"/>
    <n v="80000"/>
    <x v="2"/>
    <x v="9"/>
    <x v="9"/>
    <s v="NA"/>
    <s v="Material"/>
    <x v="6"/>
    <n v="0.15"/>
    <n v="0.1275"/>
    <n v="0.17249999999999999"/>
    <n v="0.2"/>
    <n v="0.16"/>
    <n v="0.24000000000000002"/>
    <n v="0.12540000000000001"/>
    <n v="0.11286000000000002"/>
    <n v="0.13794000000000001"/>
    <n v="0.11286000000000002"/>
    <n v="0.24000000000000002"/>
    <n v="6.3570000000000002E-2"/>
    <n v="0.17643000000000003"/>
    <n v="0.85938483870967763"/>
    <n v="0.3603128719605509"/>
    <n v="350"/>
    <n v="500"/>
    <n v="12"/>
    <n v="18"/>
    <n v="1.882052796774194"/>
    <n v="3.4117578096774204E-10"/>
    <n v="7.5453988838709695E-3"/>
    <n v="2.9734715419354844E-4"/>
    <n v="0.10054802612903228"/>
    <n v="0"/>
    <n v="1.882052796774194"/>
    <n v="3.4117578096774204E-10"/>
    <n v="7.5453988838709695E-3"/>
    <n v="2.9734715419354844E-4"/>
    <n v="0.10054802612903228"/>
    <n v="0"/>
  </r>
  <r>
    <x v="0"/>
    <x v="0"/>
    <s v="20000-300000"/>
    <n v="80000"/>
    <x v="2"/>
    <x v="9"/>
    <x v="9"/>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20000-300000"/>
    <n v="80000"/>
    <x v="2"/>
    <x v="9"/>
    <x v="9"/>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20000-300000"/>
    <n v="80000"/>
    <x v="2"/>
    <x v="9"/>
    <x v="9"/>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1"/>
    <x v="0"/>
    <s v="20000-300000"/>
    <n v="80000"/>
    <x v="2"/>
    <x v="8"/>
    <x v="5"/>
    <s v="In building utility transformer vault and oil filled transformers"/>
    <s v="Equipment"/>
    <x v="45"/>
    <n v="5.3999999999999999E-2"/>
    <n v="5.2379999999999996E-2"/>
    <n v="5.5620000000000003E-2"/>
    <n v="0.15187500000000001"/>
    <n v="0.13668750000000002"/>
    <n v="0.1670625"/>
    <s v="NA"/>
    <s v="NA"/>
    <s v="NA"/>
    <n v="5.2379999999999996E-2"/>
    <n v="0.1670625"/>
    <n v="5.7341250000000003E-2"/>
    <n v="0.10972124999999999"/>
    <n v="0.5344486693548387"/>
    <n v="0.52260842817594588"/>
    <s v="NA"/>
    <s v="NA"/>
    <s v="NA"/>
    <s v="NA"/>
    <m/>
    <m/>
    <m/>
    <m/>
    <m/>
    <m/>
    <n v="0.27689785559274194"/>
    <n v="6.2637384048387097E-13"/>
    <n v="5.0457298873790319E-4"/>
    <n v="7.3540136903225807E-5"/>
    <n v="6.3064942983870966E-5"/>
    <n v="0.27689785559274194"/>
  </r>
  <r>
    <x v="1"/>
    <x v="0"/>
    <s v="20000-300000"/>
    <n v="80000"/>
    <x v="2"/>
    <x v="8"/>
    <x v="5"/>
    <s v="Battery backup for emergency egress lighting and life safety sytems"/>
    <s v="Equipment"/>
    <x v="12"/>
    <n v="7.0999999999999994E-2"/>
    <n v="6.8870000000000001E-2"/>
    <n v="7.3129999999999987E-2"/>
    <n v="7.1428571428571383E-2"/>
    <n v="6.4285714285714252E-2"/>
    <n v="7.8571428571428514E-2"/>
    <s v="NA"/>
    <s v="NA"/>
    <s v="NA"/>
    <n v="6.4285714285714252E-2"/>
    <n v="7.8571428571428514E-2"/>
    <n v="7.1428571428571314E-3"/>
    <n v="7.1428571428571383E-2"/>
    <n v="0.34792626728110576"/>
    <n v="9.9999999999999908E-2"/>
    <s v="NA"/>
    <s v="NA"/>
    <s v="NA"/>
    <s v="NA"/>
    <m/>
    <m/>
    <m/>
    <m/>
    <m/>
    <m/>
    <n v="4.054097375275493"/>
    <n v="4.2204968944099352E-8"/>
    <n v="7.186946503706668E-4"/>
    <n v="1.3947305149268675E-3"/>
    <n v="1.6488679623321968E-3"/>
    <n v="4.054097375275493"/>
  </r>
  <r>
    <x v="1"/>
    <x v="0"/>
    <s v="20000-300000"/>
    <n v="80000"/>
    <x v="2"/>
    <x v="8"/>
    <x v="5"/>
    <s v="code minimum time clock controlled lighting system ( Occupancy Sensors in offices)"/>
    <s v="Equipment"/>
    <x v="46"/>
    <n v="2.875E-4"/>
    <n v="2.7887499999999999E-4"/>
    <n v="2.96125E-4"/>
    <n v="2.875E-4"/>
    <n v="2.5874999999999997E-4"/>
    <n v="3.1625000000000002E-4"/>
    <s v="NA"/>
    <s v="NA"/>
    <s v="NA"/>
    <n v="2.5874999999999997E-4"/>
    <n v="3.1625000000000002E-4"/>
    <n v="2.8750000000000021E-5"/>
    <n v="2.875E-4"/>
    <n v="1.4004032258064518E-3"/>
    <n v="0.10000000000000007"/>
    <s v="NA"/>
    <s v="NA"/>
    <s v="NA"/>
    <s v="NA"/>
    <m/>
    <m/>
    <m/>
    <m/>
    <m/>
    <m/>
    <n v="1.2086880241935485E-4"/>
    <n v="4.0247588709677428E-15"/>
    <n v="5.7850657258064528E-7"/>
    <n v="4.9294193548387106E-8"/>
    <n v="4.2950366935483881E-8"/>
    <n v="1.2086880241935485E-4"/>
  </r>
  <r>
    <x v="1"/>
    <x v="0"/>
    <s v="20000-300000"/>
    <n v="80000"/>
    <x v="2"/>
    <x v="8"/>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0"/>
    <s v="20000-300000"/>
    <n v="80000"/>
    <x v="2"/>
    <x v="8"/>
    <x v="5"/>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n v="3.2879032258064517E-3"/>
  </r>
  <r>
    <x v="1"/>
    <x v="0"/>
    <s v="20000-300000"/>
    <n v="80000"/>
    <x v="2"/>
    <x v="8"/>
    <x v="5"/>
    <s v="1200A Distribution"/>
    <s v="Material "/>
    <x v="28"/>
    <n v="0.05"/>
    <n v="4.8500000000000001E-2"/>
    <n v="5.1500000000000004E-2"/>
    <n v="2.9000000000000001E-2"/>
    <n v="2.6100000000000002E-2"/>
    <n v="3.1900000000000005E-2"/>
    <s v="NA"/>
    <s v="NA"/>
    <s v="NA"/>
    <n v="2.6100000000000002E-2"/>
    <n v="5.1500000000000004E-2"/>
    <n v="1.2700000000000001E-2"/>
    <n v="3.8800000000000001E-2"/>
    <n v="0.18899354838709681"/>
    <n v="0.32731958762886598"/>
    <s v="NA"/>
    <s v="NA"/>
    <s v="NA"/>
    <s v="NA"/>
    <m/>
    <m/>
    <m/>
    <m/>
    <m/>
    <m/>
    <n v="1.6312033161290325E-2"/>
    <n v="5.4316745806451624E-13"/>
    <n v="7.8073234838709699E-5"/>
    <n v="6.6525729032258081E-6"/>
    <n v="5.7964321290322593E-6"/>
    <n v="1.6312033161290325E-2"/>
  </r>
  <r>
    <x v="1"/>
    <x v="0"/>
    <s v="20000-300000"/>
    <n v="80000"/>
    <x v="2"/>
    <x v="8"/>
    <x v="5"/>
    <s v="1200A Distribution"/>
    <s v="Material "/>
    <x v="18"/>
    <n v="0.21"/>
    <n v="0.20369999999999999"/>
    <n v="0.21629999999999999"/>
    <n v="6.917142857142862E-2"/>
    <n v="6.2254285714285755E-2"/>
    <n v="7.6088571428571478E-2"/>
    <s v="NA"/>
    <s v="NA"/>
    <s v="NA"/>
    <n v="6.2254285714285755E-2"/>
    <n v="0.21629999999999999"/>
    <n v="7.7022857142857115E-2"/>
    <n v="0.13927714285714288"/>
    <n v="0.67841447004608313"/>
    <n v="0.55301864730137207"/>
    <s v="NA"/>
    <s v="NA"/>
    <s v="NA"/>
    <s v="NA"/>
    <m/>
    <m/>
    <m/>
    <m/>
    <m/>
    <m/>
    <n v="5.855395290967743E-2"/>
    <n v="1.9497631869124431E-12"/>
    <n v="2.8025301757603693E-4"/>
    <n v="2.3880189345622127E-5"/>
    <n v="2.0806971796313373E-5"/>
    <n v="5.855395290967743E-2"/>
  </r>
  <r>
    <x v="1"/>
    <x v="0"/>
    <s v="20000-300000"/>
    <n v="80000"/>
    <x v="2"/>
    <x v="8"/>
    <x v="5"/>
    <m/>
    <m/>
    <x v="29"/>
    <s v="NA"/>
    <s v="NA"/>
    <s v="NA"/>
    <n v="1.0775510204081632E-2"/>
    <n v="9.6979591836734696E-3"/>
    <n v="1.1853061224489795E-2"/>
    <s v="NA"/>
    <s v="NA"/>
    <s v="NA"/>
    <n v="9.6979591836734696E-3"/>
    <n v="1.1853061224489795E-2"/>
    <n v="1.0775510204081625E-3"/>
    <n v="1.0775510204081632E-2"/>
    <n v="5.248716260697827E-2"/>
    <n v="9.9999999999999936E-2"/>
    <s v="NA"/>
    <s v="NA"/>
    <s v="NA"/>
    <s v="NA"/>
    <m/>
    <m/>
    <m/>
    <m/>
    <m/>
    <m/>
    <n v="0"/>
    <e v="#N/A"/>
    <e v="#N/A"/>
    <e v="#N/A"/>
    <e v="#N/A"/>
    <n v="0"/>
  </r>
  <r>
    <x v="1"/>
    <x v="0"/>
    <s v="20000-300000"/>
    <n v="80000"/>
    <x v="2"/>
    <x v="8"/>
    <x v="5"/>
    <s v="DATA/AV/Access CNTRL"/>
    <s v="Equipment"/>
    <x v="47"/>
    <n v="0.02"/>
    <n v="1.9400000000000001E-2"/>
    <n v="2.06E-2"/>
    <n v="2.3552000000000003E-2"/>
    <n v="2.1196800000000002E-2"/>
    <n v="2.5907200000000005E-2"/>
    <s v="NA"/>
    <s v="NA"/>
    <s v="NA"/>
    <n v="1.9400000000000001E-2"/>
    <n v="2.5907200000000005E-2"/>
    <n v="3.2536000000000023E-3"/>
    <n v="2.2653600000000003E-2"/>
    <n v="0.11034495483870969"/>
    <n v="0.14362397146590397"/>
    <s v="NA"/>
    <s v="NA"/>
    <s v="NA"/>
    <s v="NA"/>
    <m/>
    <m/>
    <m/>
    <m/>
    <m/>
    <m/>
    <n v="0.69738011458064531"/>
    <n v="3.0333828085161294E-11"/>
    <n v="3.2562796172903234E-3"/>
    <n v="2.6957272467096775E-4"/>
    <n v="2.3382095930322581E-4"/>
    <n v="0.69738011458064531"/>
  </r>
  <r>
    <x v="1"/>
    <x v="0"/>
    <s v="20000-300000"/>
    <n v="80000"/>
    <x v="2"/>
    <x v="8"/>
    <x v="5"/>
    <s v="DATA/AV/Access CNTRL"/>
    <s v="Material "/>
    <x v="17"/>
    <m/>
    <n v="0"/>
    <n v="0"/>
    <s v="NA"/>
    <s v="NA"/>
    <s v="NA"/>
    <s v="NA"/>
    <s v="NA"/>
    <s v="NA"/>
    <n v="0"/>
    <n v="0"/>
    <n v="0"/>
    <n v="0"/>
    <n v="0"/>
    <n v="0"/>
    <s v="NA"/>
    <s v="NA"/>
    <s v="NA"/>
    <s v="NA"/>
    <m/>
    <m/>
    <m/>
    <m/>
    <m/>
    <m/>
    <n v="0"/>
    <n v="0"/>
    <n v="0"/>
    <n v="0"/>
    <n v="0"/>
    <n v="0"/>
  </r>
  <r>
    <x v="1"/>
    <x v="0"/>
    <s v="20000-300000"/>
    <n v="80000"/>
    <x v="2"/>
    <x v="8"/>
    <x v="5"/>
    <s v="FA"/>
    <s v="Equipment"/>
    <x v="31"/>
    <n v="1E-3"/>
    <n v="9.7000000000000005E-4"/>
    <n v="1.0300000000000001E-3"/>
    <n v="1.0624000000000001E-2"/>
    <n v="9.5616000000000017E-3"/>
    <n v="1.1686400000000001E-2"/>
    <s v="NA"/>
    <s v="NA"/>
    <s v="NA"/>
    <n v="9.7000000000000005E-4"/>
    <n v="1.1686400000000001E-2"/>
    <n v="5.3582000000000005E-3"/>
    <n v="6.3282000000000008E-3"/>
    <n v="3.0824458064516138E-2"/>
    <n v="0.84671786605985899"/>
    <s v="NA"/>
    <s v="NA"/>
    <s v="NA"/>
    <s v="NA"/>
    <m/>
    <m/>
    <m/>
    <m/>
    <m/>
    <m/>
    <n v="2.6604589755483878E-3"/>
    <n v="8.8589492477419384E-14"/>
    <n v="1.2733583626451617E-5"/>
    <n v="1.0850209238709682E-6"/>
    <n v="9.4538612883871006E-7"/>
    <n v="2.6604589755483878E-3"/>
  </r>
  <r>
    <x v="1"/>
    <x v="0"/>
    <s v="20000-300000"/>
    <n v="80000"/>
    <x v="2"/>
    <x v="9"/>
    <x v="5"/>
    <s v="In building utility transformer vault and oil filled transformers"/>
    <s v="Equipment"/>
    <x v="45"/>
    <n v="5.3999999999999999E-2"/>
    <n v="5.2379999999999996E-2"/>
    <n v="5.5620000000000003E-2"/>
    <n v="0.15187500000000001"/>
    <n v="0.13668750000000002"/>
    <n v="0.1670625"/>
    <s v="NA"/>
    <s v="NA"/>
    <s v="NA"/>
    <n v="5.2379999999999996E-2"/>
    <n v="0.1670625"/>
    <n v="5.7341250000000003E-2"/>
    <n v="0.10972124999999999"/>
    <n v="0.5344486693548387"/>
    <n v="0.52260842817594588"/>
    <s v="NA"/>
    <s v="NA"/>
    <s v="NA"/>
    <s v="NA"/>
    <m/>
    <m/>
    <m/>
    <m/>
    <m/>
    <m/>
    <n v="0.27689785559274194"/>
    <n v="6.2637384048387097E-13"/>
    <n v="5.0457298873790319E-4"/>
    <n v="7.3540136903225807E-5"/>
    <n v="6.3064942983870966E-5"/>
    <n v="0.27689785559274194"/>
  </r>
  <r>
    <x v="1"/>
    <x v="0"/>
    <s v="20000-300000"/>
    <n v="80000"/>
    <x v="2"/>
    <x v="9"/>
    <x v="5"/>
    <s v="Battery backup for emergency egress lighting and life safety sytems"/>
    <s v="Equipment"/>
    <x v="12"/>
    <n v="7.0999999999999994E-2"/>
    <n v="6.8870000000000001E-2"/>
    <n v="7.3129999999999987E-2"/>
    <n v="7.1428571428571383E-2"/>
    <n v="6.4285714285714252E-2"/>
    <n v="7.8571428571428514E-2"/>
    <s v="NA"/>
    <s v="NA"/>
    <s v="NA"/>
    <n v="6.4285714285714252E-2"/>
    <n v="7.8571428571428514E-2"/>
    <n v="7.1428571428571314E-3"/>
    <n v="7.1428571428571383E-2"/>
    <n v="0.34792626728110576"/>
    <n v="9.9999999999999908E-2"/>
    <s v="NA"/>
    <s v="NA"/>
    <s v="NA"/>
    <s v="NA"/>
    <m/>
    <m/>
    <m/>
    <m/>
    <m/>
    <m/>
    <n v="4.054097375275493"/>
    <n v="4.2204968944099352E-8"/>
    <n v="7.186946503706668E-4"/>
    <n v="1.3947305149268675E-3"/>
    <n v="1.6488679623321968E-3"/>
    <n v="4.054097375275493"/>
  </r>
  <r>
    <x v="1"/>
    <x v="0"/>
    <s v="20000-300000"/>
    <n v="80000"/>
    <x v="2"/>
    <x v="9"/>
    <x v="5"/>
    <s v="code minimum time clock controlled lighting system ( Occupancy Sensors in offices)"/>
    <s v="Equipment"/>
    <x v="46"/>
    <n v="2.875E-4"/>
    <n v="2.7887499999999999E-4"/>
    <n v="2.96125E-4"/>
    <n v="2.875E-4"/>
    <n v="2.5874999999999997E-4"/>
    <n v="3.1625000000000002E-4"/>
    <s v="NA"/>
    <s v="NA"/>
    <s v="NA"/>
    <n v="2.5874999999999997E-4"/>
    <n v="3.1625000000000002E-4"/>
    <n v="2.8750000000000021E-5"/>
    <n v="2.875E-4"/>
    <n v="1.4004032258064518E-3"/>
    <n v="0.10000000000000007"/>
    <s v="NA"/>
    <s v="NA"/>
    <s v="NA"/>
    <s v="NA"/>
    <m/>
    <m/>
    <m/>
    <m/>
    <m/>
    <m/>
    <n v="1.2086880241935485E-4"/>
    <n v="4.0247588709677428E-15"/>
    <n v="5.7850657258064528E-7"/>
    <n v="4.9294193548387106E-8"/>
    <n v="4.2950366935483881E-8"/>
    <n v="1.2086880241935485E-4"/>
  </r>
  <r>
    <x v="1"/>
    <x v="0"/>
    <s v="20000-300000"/>
    <n v="80000"/>
    <x v="2"/>
    <x v="9"/>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0"/>
    <s v="20000-300000"/>
    <n v="80000"/>
    <x v="2"/>
    <x v="9"/>
    <x v="5"/>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n v="3.2879032258064517E-3"/>
  </r>
  <r>
    <x v="1"/>
    <x v="0"/>
    <s v="20000-300000"/>
    <n v="80000"/>
    <x v="2"/>
    <x v="9"/>
    <x v="5"/>
    <s v="1200A Distribution"/>
    <s v="Material "/>
    <x v="28"/>
    <n v="0.05"/>
    <n v="4.8500000000000001E-2"/>
    <n v="5.1500000000000004E-2"/>
    <n v="2.9000000000000001E-2"/>
    <n v="2.6100000000000002E-2"/>
    <n v="3.1900000000000005E-2"/>
    <s v="NA"/>
    <s v="NA"/>
    <s v="NA"/>
    <n v="2.6100000000000002E-2"/>
    <n v="5.1500000000000004E-2"/>
    <n v="1.2700000000000001E-2"/>
    <n v="3.8800000000000001E-2"/>
    <n v="0.18899354838709681"/>
    <n v="0.32731958762886598"/>
    <s v="NA"/>
    <s v="NA"/>
    <s v="NA"/>
    <s v="NA"/>
    <m/>
    <m/>
    <m/>
    <m/>
    <m/>
    <m/>
    <n v="1.6312033161290325E-2"/>
    <n v="5.4316745806451624E-13"/>
    <n v="7.8073234838709699E-5"/>
    <n v="6.6525729032258081E-6"/>
    <n v="5.7964321290322593E-6"/>
    <n v="1.6312033161290325E-2"/>
  </r>
  <r>
    <x v="1"/>
    <x v="0"/>
    <s v="20000-300000"/>
    <n v="80000"/>
    <x v="2"/>
    <x v="9"/>
    <x v="5"/>
    <s v="1200A Distribution"/>
    <s v="Material "/>
    <x v="18"/>
    <n v="0.21"/>
    <n v="0.20369999999999999"/>
    <n v="0.21629999999999999"/>
    <n v="6.917142857142862E-2"/>
    <n v="6.2254285714285755E-2"/>
    <n v="7.6088571428571478E-2"/>
    <s v="NA"/>
    <s v="NA"/>
    <s v="NA"/>
    <n v="6.2254285714285755E-2"/>
    <n v="0.21629999999999999"/>
    <n v="7.7022857142857115E-2"/>
    <n v="0.13927714285714288"/>
    <n v="0.67841447004608313"/>
    <n v="0.55301864730137207"/>
    <s v="NA"/>
    <s v="NA"/>
    <s v="NA"/>
    <s v="NA"/>
    <m/>
    <m/>
    <m/>
    <m/>
    <m/>
    <m/>
    <n v="5.855395290967743E-2"/>
    <n v="1.9497631869124431E-12"/>
    <n v="2.8025301757603693E-4"/>
    <n v="2.3880189345622127E-5"/>
    <n v="2.0806971796313373E-5"/>
    <n v="5.855395290967743E-2"/>
  </r>
  <r>
    <x v="1"/>
    <x v="0"/>
    <s v="20000-300000"/>
    <n v="80000"/>
    <x v="2"/>
    <x v="9"/>
    <x v="5"/>
    <m/>
    <m/>
    <x v="29"/>
    <s v="NA"/>
    <s v="NA"/>
    <s v="NA"/>
    <n v="1.0775510204081632E-2"/>
    <n v="9.6979591836734696E-3"/>
    <n v="1.1853061224489795E-2"/>
    <s v="NA"/>
    <s v="NA"/>
    <s v="NA"/>
    <n v="9.6979591836734696E-3"/>
    <n v="1.1853061224489795E-2"/>
    <n v="1.0775510204081625E-3"/>
    <n v="1.0775510204081632E-2"/>
    <n v="5.248716260697827E-2"/>
    <n v="9.9999999999999936E-2"/>
    <s v="NA"/>
    <s v="NA"/>
    <s v="NA"/>
    <s v="NA"/>
    <m/>
    <m/>
    <m/>
    <m/>
    <m/>
    <m/>
    <n v="0"/>
    <e v="#N/A"/>
    <e v="#N/A"/>
    <e v="#N/A"/>
    <e v="#N/A"/>
    <n v="0"/>
  </r>
  <r>
    <x v="1"/>
    <x v="0"/>
    <s v="20000-300000"/>
    <n v="80000"/>
    <x v="2"/>
    <x v="9"/>
    <x v="5"/>
    <s v="DATA/AV/Access CNTRL"/>
    <s v="Equipment"/>
    <x v="47"/>
    <n v="0.02"/>
    <n v="1.9400000000000001E-2"/>
    <n v="2.06E-2"/>
    <n v="2.3552000000000003E-2"/>
    <n v="2.1196800000000002E-2"/>
    <n v="2.5907200000000005E-2"/>
    <s v="NA"/>
    <s v="NA"/>
    <s v="NA"/>
    <n v="1.9400000000000001E-2"/>
    <n v="2.5907200000000005E-2"/>
    <n v="3.2536000000000023E-3"/>
    <n v="2.2653600000000003E-2"/>
    <n v="0.11034495483870969"/>
    <n v="0.14362397146590397"/>
    <s v="NA"/>
    <s v="NA"/>
    <s v="NA"/>
    <s v="NA"/>
    <m/>
    <m/>
    <m/>
    <m/>
    <m/>
    <m/>
    <n v="0.69738011458064531"/>
    <n v="3.0333828085161294E-11"/>
    <n v="3.2562796172903234E-3"/>
    <n v="2.6957272467096775E-4"/>
    <n v="2.3382095930322581E-4"/>
    <n v="0.69738011458064531"/>
  </r>
  <r>
    <x v="1"/>
    <x v="0"/>
    <s v="20000-300000"/>
    <n v="80000"/>
    <x v="2"/>
    <x v="9"/>
    <x v="5"/>
    <s v="DATA/AV/Access CNTRL"/>
    <s v="Material "/>
    <x v="17"/>
    <m/>
    <n v="0"/>
    <n v="0"/>
    <s v="NA"/>
    <s v="NA"/>
    <s v="NA"/>
    <s v="NA"/>
    <s v="NA"/>
    <s v="NA"/>
    <n v="0"/>
    <n v="0"/>
    <n v="0"/>
    <n v="0"/>
    <n v="0"/>
    <n v="0"/>
    <s v="NA"/>
    <s v="NA"/>
    <s v="NA"/>
    <s v="NA"/>
    <m/>
    <m/>
    <m/>
    <m/>
    <m/>
    <m/>
    <n v="0"/>
    <n v="0"/>
    <n v="0"/>
    <n v="0"/>
    <n v="0"/>
    <n v="0"/>
  </r>
  <r>
    <x v="1"/>
    <x v="0"/>
    <s v="20000-300000"/>
    <n v="80000"/>
    <x v="2"/>
    <x v="9"/>
    <x v="5"/>
    <s v="FA"/>
    <s v="Equipment"/>
    <x v="31"/>
    <n v="1E-3"/>
    <n v="9.7000000000000005E-4"/>
    <n v="1.0300000000000001E-3"/>
    <n v="1.0624000000000001E-2"/>
    <n v="9.5616000000000017E-3"/>
    <n v="1.1686400000000001E-2"/>
    <s v="NA"/>
    <s v="NA"/>
    <s v="NA"/>
    <n v="9.7000000000000005E-4"/>
    <n v="1.1686400000000001E-2"/>
    <n v="5.3582000000000005E-3"/>
    <n v="6.3282000000000008E-3"/>
    <n v="3.0824458064516138E-2"/>
    <n v="0.84671786605985899"/>
    <s v="NA"/>
    <s v="NA"/>
    <s v="NA"/>
    <s v="NA"/>
    <m/>
    <m/>
    <m/>
    <m/>
    <m/>
    <m/>
    <n v="2.6604589755483878E-3"/>
    <n v="8.8589492477419384E-14"/>
    <n v="1.2733583626451617E-5"/>
    <n v="1.0850209238709682E-6"/>
    <n v="9.4538612883871006E-7"/>
    <n v="2.6604589755483878E-3"/>
  </r>
  <r>
    <x v="1"/>
    <x v="1"/>
    <s v="20000-300000"/>
    <n v="80000"/>
    <x v="2"/>
    <x v="10"/>
    <x v="5"/>
    <s v="DATA/AV/Access CNTRL"/>
    <s v="Equipment"/>
    <x v="47"/>
    <s v="NA"/>
    <s v="NA"/>
    <s v="NA"/>
    <n v="2.2946428571428627E-3"/>
    <n v="2.0651785714285763E-3"/>
    <n v="2.5241071428571491E-3"/>
    <s v="NA"/>
    <s v="NA"/>
    <s v="NA"/>
    <n v="2.0651785714285763E-3"/>
    <n v="2.5241071428571491E-3"/>
    <n v="2.294642857142864E-4"/>
    <n v="2.2946428571428627E-3"/>
    <n v="1.1177131336405556E-2"/>
    <n v="0.10000000000000006"/>
    <s v="NA"/>
    <s v="NA"/>
    <s v="NA"/>
    <s v="NA"/>
    <m/>
    <m/>
    <m/>
    <m/>
    <m/>
    <m/>
    <n v="7.0639470046083119E-2"/>
    <n v="3.0725934043778872E-12"/>
    <n v="3.29837145737328E-4"/>
    <n v="2.7305731854838773E-5"/>
    <n v="2.3684341301843371E-5"/>
    <n v="7.0639470046083119E-2"/>
  </r>
  <r>
    <x v="1"/>
    <x v="1"/>
    <s v="20000-300000"/>
    <n v="80000"/>
    <x v="2"/>
    <x v="10"/>
    <x v="5"/>
    <s v="DATA/AV/Access CNTRL"/>
    <s v="Material "/>
    <x v="22"/>
    <s v="NA"/>
    <s v="NA"/>
    <s v="NA"/>
    <n v="2.0087625E-3"/>
    <n v="1.80788625E-3"/>
    <n v="2.2096387499999999E-3"/>
    <s v="NA"/>
    <s v="NA"/>
    <s v="NA"/>
    <n v="1.80788625E-3"/>
    <n v="2.2096387499999999E-3"/>
    <n v="2.0087624999999998E-4"/>
    <n v="2.0087625E-3"/>
    <n v="9.7846173387096773E-3"/>
    <n v="9.9999999999999992E-2"/>
    <s v="NA"/>
    <s v="NA"/>
    <s v="NA"/>
    <s v="NA"/>
    <m/>
    <m/>
    <m/>
    <m/>
    <m/>
    <m/>
    <n v="2.7592620895161287E-2"/>
    <n v="5.4402472403225804E-10"/>
    <n v="1.3796310447580646E-4"/>
    <n v="6.2132320100806451E-6"/>
    <n v="2.0352004064516128E-3"/>
    <n v="2.7592620895161287E-2"/>
  </r>
  <r>
    <x v="1"/>
    <x v="1"/>
    <s v="20000-300000"/>
    <n v="80000"/>
    <x v="2"/>
    <x v="10"/>
    <x v="5"/>
    <s v="FA"/>
    <s v="Equipment"/>
    <x v="31"/>
    <n v="1E-3"/>
    <n v="9.7000000000000005E-4"/>
    <n v="1.0300000000000001E-3"/>
    <n v="1.03125E-3"/>
    <n v="9.2812500000000002E-4"/>
    <n v="1.134375E-3"/>
    <s v="NA"/>
    <s v="NA"/>
    <s v="NA"/>
    <n v="9.2812500000000002E-4"/>
    <n v="1.134375E-3"/>
    <n v="1.0312499999999997E-4"/>
    <n v="1.03125E-3"/>
    <n v="5.0231854838709679E-3"/>
    <n v="9.9999999999999964E-2"/>
    <s v="NA"/>
    <s v="NA"/>
    <s v="NA"/>
    <s v="NA"/>
    <m/>
    <m/>
    <m/>
    <m/>
    <m/>
    <m/>
    <n v="4.3355113911290323E-4"/>
    <n v="1.4436635080645162E-14"/>
    <n v="2.0750779233870969E-6"/>
    <n v="1.7681612903225809E-7"/>
    <n v="1.5406109879032261E-7"/>
    <n v="4.3355113911290323E-4"/>
  </r>
  <r>
    <x v="1"/>
    <x v="1"/>
    <s v="20000-300000"/>
    <n v="80000"/>
    <x v="2"/>
    <x v="10"/>
    <x v="5"/>
    <s v="In building utility transformer vault and oil filled transformers"/>
    <s v="Equipment"/>
    <x v="45"/>
    <n v="5.3999999999999999E-2"/>
    <n v="3.78E-2"/>
    <n v="5.45E-2"/>
    <n v="0.15187500000000001"/>
    <n v="0.13668749999999999"/>
    <n v="0.1670625"/>
    <s v="NA"/>
    <s v="NA"/>
    <s v="NA"/>
    <n v="3.78E-2"/>
    <n v="0.1670625"/>
    <n v="6.4631250000000001E-2"/>
    <n v="0.10243125"/>
    <n v="0.49893931451612911"/>
    <n v="0.63097199341021415"/>
    <s v="NA"/>
    <s v="NA"/>
    <s v="NA"/>
    <s v="NA"/>
    <m/>
    <m/>
    <m/>
    <m/>
    <m/>
    <m/>
    <n v="0.25850045885080647"/>
    <n v="5.8475687661290338E-13"/>
    <n v="4.7104860683467751E-4"/>
    <n v="6.8654049677419374E-5"/>
    <n v="5.8874839112903231E-5"/>
    <n v="0.25850045885080647"/>
  </r>
  <r>
    <x v="1"/>
    <x v="1"/>
    <s v="20000-300000"/>
    <n v="80000"/>
    <x v="2"/>
    <x v="11"/>
    <x v="5"/>
    <s v="In building utility transformer vault and oil filled transformers"/>
    <s v="Equipment"/>
    <x v="45"/>
    <n v="5.3999999999999999E-2"/>
    <n v="3.78E-2"/>
    <n v="5.45E-2"/>
    <n v="0.15187500000000001"/>
    <n v="0.13668749999999999"/>
    <n v="0.1670625"/>
    <s v="NA"/>
    <s v="NA"/>
    <s v="NA"/>
    <n v="3.78E-2"/>
    <n v="0.1670625"/>
    <n v="6.4631250000000001E-2"/>
    <n v="0.10243125"/>
    <n v="0.49893931451612911"/>
    <n v="0.63097199341021415"/>
    <s v="NA"/>
    <s v="NA"/>
    <s v="NA"/>
    <s v="NA"/>
    <m/>
    <m/>
    <m/>
    <m/>
    <m/>
    <m/>
    <n v="0.25850045885080647"/>
    <n v="5.8475687661290338E-13"/>
    <n v="4.7104860683467751E-4"/>
    <n v="6.8654049677419374E-5"/>
    <n v="5.8874839112903231E-5"/>
    <n v="0.25850045885080647"/>
  </r>
  <r>
    <x v="1"/>
    <x v="1"/>
    <s v="20000-300000"/>
    <n v="80000"/>
    <x v="2"/>
    <x v="10"/>
    <x v="5"/>
    <s v="Backup generator for life safety systems 500kw diesel"/>
    <s v="Equipment"/>
    <x v="48"/>
    <n v="2.9062499999999998E-4"/>
    <n v="2.8190624999999998E-4"/>
    <n v="2.9934374999999997E-4"/>
    <n v="0.2126625"/>
    <n v="0.19139624999999999"/>
    <n v="0.23392875000000002"/>
    <s v="NA"/>
    <s v="NA"/>
    <s v="NA"/>
    <n v="2.8190624999999998E-4"/>
    <n v="0.23392875000000002"/>
    <n v="0.11682342187500001"/>
    <n v="0.11710532812500002"/>
    <n v="0.57041627570564524"/>
    <n v="0.99759271200966115"/>
    <s v="NA"/>
    <s v="NA"/>
    <s v="NA"/>
    <s v="NA"/>
    <m/>
    <m/>
    <m/>
    <m/>
    <m/>
    <m/>
    <n v="0.29553267244309478"/>
    <n v="6.6852787512701621E-13"/>
    <n v="5.3853000589369965E-4"/>
    <n v="7.8489279537096785E-5"/>
    <n v="6.7309120533266137E-5"/>
    <n v="0.29553267244309478"/>
  </r>
  <r>
    <x v="1"/>
    <x v="1"/>
    <s v="20000-300000"/>
    <n v="80000"/>
    <x v="2"/>
    <x v="11"/>
    <x v="5"/>
    <s v="Backup generator for life safety systems 500kw diesel"/>
    <s v="Equipment"/>
    <x v="48"/>
    <n v="2.9062499999999998E-4"/>
    <n v="2.8190624999999998E-4"/>
    <n v="2.9934374999999997E-4"/>
    <n v="0.2126625"/>
    <n v="0.19139624999999999"/>
    <n v="0.23392875000000002"/>
    <s v="NA"/>
    <s v="NA"/>
    <s v="NA"/>
    <n v="2.8190624999999998E-4"/>
    <n v="0.23392875000000002"/>
    <n v="0.11682342187500001"/>
    <n v="0.11710532812500002"/>
    <n v="0.57041627570564524"/>
    <n v="0.99759271200966115"/>
    <s v="NA"/>
    <s v="NA"/>
    <s v="NA"/>
    <s v="NA"/>
    <m/>
    <m/>
    <m/>
    <m/>
    <m/>
    <m/>
    <n v="0.29553267244309478"/>
    <n v="6.6852787512701621E-13"/>
    <n v="5.3853000589369965E-4"/>
    <n v="7.8489279537096785E-5"/>
    <n v="6.7309120533266137E-5"/>
    <n v="0.29553267244309478"/>
  </r>
  <r>
    <x v="1"/>
    <x v="1"/>
    <s v="20000-300000"/>
    <n v="80000"/>
    <x v="2"/>
    <x v="10"/>
    <x v="5"/>
    <s v="Enhanced lighting controls (Occupancy Sensors, network controlled relay panels,  dimming, addressable fixtures)"/>
    <s v="Equipment"/>
    <x v="19"/>
    <n v="3.5E-4"/>
    <n v="3.3950000000000001E-4"/>
    <n v="3.6049999999999998E-4"/>
    <n v="2.8571428571428628E-4"/>
    <n v="2.5714285714285764E-4"/>
    <n v="3.1428571428571492E-4"/>
    <s v="NA"/>
    <s v="NA"/>
    <s v="NA"/>
    <n v="2.5714285714285764E-4"/>
    <n v="3.6049999999999998E-4"/>
    <n v="5.1678571428571171E-5"/>
    <n v="3.0882142857142881E-4"/>
    <n v="1.504259216589863E-3"/>
    <n v="0.16734127443043734"/>
    <s v="NA"/>
    <s v="NA"/>
    <s v="NA"/>
    <s v="NA"/>
    <m/>
    <m/>
    <m/>
    <m/>
    <m/>
    <m/>
    <n v="6.7691664746543836E-3"/>
    <n v="1.4501058847926279E-9"/>
    <n v="1.5343444009216603E-5"/>
    <n v="3.986286923963137E-6"/>
    <n v="1.0815623767281115E-6"/>
    <n v="6.7691664746543836E-3"/>
  </r>
  <r>
    <x v="1"/>
    <x v="1"/>
    <s v="20000-300000"/>
    <n v="80000"/>
    <x v="2"/>
    <x v="11"/>
    <x v="5"/>
    <s v="Enhanced lighting controls (Occupancy Sensors, network controlled relay panels,  dimming, addressable fixtures)"/>
    <s v="Equipment"/>
    <x v="19"/>
    <n v="3.5E-4"/>
    <n v="3.3950000000000001E-4"/>
    <n v="3.6049999999999998E-4"/>
    <n v="2.8571428571428628E-4"/>
    <n v="2.5714285714285764E-4"/>
    <n v="3.1428571428571492E-4"/>
    <s v="NA"/>
    <s v="NA"/>
    <s v="NA"/>
    <n v="2.5714285714285764E-4"/>
    <n v="3.6049999999999998E-4"/>
    <n v="5.1678571428571171E-5"/>
    <n v="3.0882142857142881E-4"/>
    <n v="1.504259216589863E-3"/>
    <n v="0.16734127443043734"/>
    <s v="NA"/>
    <s v="NA"/>
    <s v="NA"/>
    <s v="NA"/>
    <m/>
    <m/>
    <m/>
    <m/>
    <m/>
    <m/>
    <n v="6.7691664746543836E-3"/>
    <n v="1.4501058847926279E-9"/>
    <n v="1.5343444009216603E-5"/>
    <n v="3.986286923963137E-6"/>
    <n v="1.0815623767281115E-6"/>
    <n v="6.7691664746543836E-3"/>
  </r>
  <r>
    <x v="1"/>
    <x v="1"/>
    <s v="20000-300000"/>
    <n v="80000"/>
    <x v="2"/>
    <x v="10"/>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20000-300000"/>
    <n v="80000"/>
    <x v="2"/>
    <x v="11"/>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20000-300000"/>
    <n v="80000"/>
    <x v="2"/>
    <x v="10"/>
    <x v="5"/>
    <s v="Daylight Sensors,Addressable LTG_x000a_"/>
    <s v="Equipment"/>
    <x v="34"/>
    <n v="2.0000000000000001E-4"/>
    <n v="1.94E-4"/>
    <n v="2.0600000000000002E-4"/>
    <n v="1.4999999999999999E-4"/>
    <n v="1.3499999999999997E-4"/>
    <n v="1.65E-4"/>
    <s v="NA"/>
    <s v="NA"/>
    <s v="NA"/>
    <n v="1.3499999999999997E-4"/>
    <n v="2.0600000000000002E-4"/>
    <n v="3.5500000000000023E-5"/>
    <n v="1.705E-4"/>
    <n v="8.3049999999999997E-4"/>
    <n v="0.20821114369501481"/>
    <s v="NA"/>
    <s v="NA"/>
    <s v="NA"/>
    <s v="NA"/>
    <m/>
    <m/>
    <m/>
    <m/>
    <m/>
    <m/>
    <n v="3.7372499999999997E-3"/>
    <n v="8.0060199999999992E-10"/>
    <n v="8.4711000000000009E-6"/>
    <n v="2.2008249999999998E-6"/>
    <n v="5.9712950000000004E-7"/>
    <n v="3.7372499999999997E-3"/>
  </r>
  <r>
    <x v="1"/>
    <x v="1"/>
    <s v="20000-300000"/>
    <n v="80000"/>
    <x v="2"/>
    <x v="11"/>
    <x v="5"/>
    <s v="Daylight Sensors,Addressable LTG_x000a_"/>
    <s v="Equipment"/>
    <x v="34"/>
    <n v="2.0000000000000001E-4"/>
    <n v="1.94E-4"/>
    <n v="2.0600000000000002E-4"/>
    <n v="1.4999999999999999E-4"/>
    <n v="1.3499999999999997E-4"/>
    <n v="1.65E-4"/>
    <s v="NA"/>
    <s v="NA"/>
    <s v="NA"/>
    <n v="1.3499999999999997E-4"/>
    <n v="2.0600000000000002E-4"/>
    <n v="3.5500000000000023E-5"/>
    <n v="1.705E-4"/>
    <n v="8.3049999999999997E-4"/>
    <n v="0.20821114369501481"/>
    <s v="NA"/>
    <s v="NA"/>
    <s v="NA"/>
    <s v="NA"/>
    <m/>
    <m/>
    <m/>
    <m/>
    <m/>
    <m/>
    <n v="3.7372499999999997E-3"/>
    <n v="8.0060199999999992E-10"/>
    <n v="8.4711000000000009E-6"/>
    <n v="2.2008249999999998E-6"/>
    <n v="5.9712950000000004E-7"/>
    <n v="3.7372499999999997E-3"/>
  </r>
  <r>
    <x v="1"/>
    <x v="1"/>
    <s v="20000-300000"/>
    <n v="80000"/>
    <x v="2"/>
    <x v="10"/>
    <x v="5"/>
    <s v="2500A Distribution"/>
    <s v="Material "/>
    <x v="35"/>
    <n v="7.0000000000000007E-2"/>
    <n v="6.7900000000000002E-2"/>
    <n v="7.2100000000000011E-2"/>
    <n v="6.271428571428575E-2"/>
    <n v="5.6442857142857177E-2"/>
    <n v="6.8985714285714331E-2"/>
    <s v="NA"/>
    <s v="NA"/>
    <s v="NA"/>
    <n v="5.6442857142857177E-2"/>
    <n v="7.2100000000000011E-2"/>
    <n v="7.8285714285714174E-3"/>
    <n v="6.427142857142859E-2"/>
    <n v="0.31306405529953929"/>
    <n v="0.12180484552122672"/>
    <s v="NA"/>
    <s v="NA"/>
    <s v="NA"/>
    <s v="NA"/>
    <m/>
    <m/>
    <m/>
    <m/>
    <m/>
    <m/>
    <n v="2.7020558612903235E-2"/>
    <n v="8.997460949308759E-13"/>
    <n v="1.2932676124423968E-4"/>
    <n v="1.1019854746543784E-5"/>
    <n v="9.6016745760368705E-6"/>
    <n v="2.7020558612903235E-2"/>
  </r>
  <r>
    <x v="1"/>
    <x v="1"/>
    <s v="20000-300000"/>
    <n v="80000"/>
    <x v="2"/>
    <x v="11"/>
    <x v="5"/>
    <s v="2500A Distribution"/>
    <s v="Material "/>
    <x v="35"/>
    <n v="7.0000000000000007E-2"/>
    <n v="6.7900000000000002E-2"/>
    <n v="7.2100000000000011E-2"/>
    <n v="6.271428571428575E-2"/>
    <n v="5.6442857142857177E-2"/>
    <n v="6.8985714285714331E-2"/>
    <s v="NA"/>
    <s v="NA"/>
    <s v="NA"/>
    <n v="5.6442857142857177E-2"/>
    <n v="7.2100000000000011E-2"/>
    <n v="7.8285714285714174E-3"/>
    <n v="6.427142857142859E-2"/>
    <n v="0.31306405529953929"/>
    <n v="0.12180484552122672"/>
    <s v="NA"/>
    <s v="NA"/>
    <s v="NA"/>
    <s v="NA"/>
    <m/>
    <m/>
    <m/>
    <m/>
    <m/>
    <m/>
    <n v="2.7020558612903235E-2"/>
    <n v="8.997460949308759E-13"/>
    <n v="1.2932676124423968E-4"/>
    <n v="1.1019854746543784E-5"/>
    <n v="9.6016745760368705E-6"/>
    <n v="2.7020558612903235E-2"/>
  </r>
  <r>
    <x v="1"/>
    <x v="1"/>
    <s v="20000-300000"/>
    <n v="80000"/>
    <x v="2"/>
    <x v="10"/>
    <x v="5"/>
    <s v="Energy meters for branch circuit monitoring by system"/>
    <s v="Material "/>
    <x v="22"/>
    <n v="0.15"/>
    <n v="0.14549999999999999"/>
    <n v="0.1545"/>
    <n v="7.7528571428571377E-2"/>
    <n v="6.9775714285714246E-2"/>
    <n v="8.5281428571428508E-2"/>
    <s v="NA"/>
    <s v="NA"/>
    <s v="NA"/>
    <n v="6.9775714285714246E-2"/>
    <n v="0.1545"/>
    <n v="4.2362142857142876E-2"/>
    <n v="0.11213785714285712"/>
    <n v="0.54621988479262673"/>
    <n v="0.37776843553534256"/>
    <s v="NA"/>
    <s v="NA"/>
    <s v="NA"/>
    <s v="NA"/>
    <m/>
    <m/>
    <m/>
    <m/>
    <m/>
    <m/>
    <n v="1.5403400751152072"/>
    <n v="3.036982559447005E-8"/>
    <n v="7.701700375576037E-3"/>
    <n v="3.4684962684331801E-4"/>
    <n v="0.11361373603686635"/>
    <n v="1.5403400751152072"/>
  </r>
  <r>
    <x v="1"/>
    <x v="1"/>
    <s v="20000-300000"/>
    <n v="80000"/>
    <x v="2"/>
    <x v="11"/>
    <x v="5"/>
    <s v="Energy meters for branch circuit monitoring by system"/>
    <s v="Material "/>
    <x v="22"/>
    <n v="0.15"/>
    <n v="0.14549999999999999"/>
    <n v="0.1545"/>
    <n v="7.7528571428571377E-2"/>
    <n v="6.9775714285714246E-2"/>
    <n v="8.5281428571428508E-2"/>
    <s v="NA"/>
    <s v="NA"/>
    <s v="NA"/>
    <n v="6.9775714285714246E-2"/>
    <n v="0.1545"/>
    <n v="4.2362142857142876E-2"/>
    <n v="0.11213785714285712"/>
    <n v="0.54621988479262673"/>
    <n v="0.37776843553534256"/>
    <s v="NA"/>
    <s v="NA"/>
    <s v="NA"/>
    <s v="NA"/>
    <m/>
    <m/>
    <m/>
    <m/>
    <m/>
    <m/>
    <n v="1.5403400751152072"/>
    <n v="3.036982559447005E-8"/>
    <n v="7.701700375576037E-3"/>
    <n v="3.4684962684331801E-4"/>
    <n v="0.11361373603686635"/>
    <n v="1.5403400751152072"/>
  </r>
  <r>
    <x v="1"/>
    <x v="1"/>
    <s v="20000-300000"/>
    <n v="80000"/>
    <x v="2"/>
    <x v="10"/>
    <x v="5"/>
    <s v="VFD"/>
    <s v="NA"/>
    <x v="29"/>
    <s v="NA"/>
    <s v="NA"/>
    <s v="NA"/>
    <s v="NA"/>
    <s v="NA"/>
    <s v="NA"/>
    <s v="NA"/>
    <s v="NA"/>
    <s v="NA"/>
    <n v="0"/>
    <n v="0"/>
    <n v="0"/>
    <n v="0"/>
    <n v="0"/>
    <n v="0"/>
    <s v="NA"/>
    <s v="NA"/>
    <s v="NA"/>
    <s v="NA"/>
    <m/>
    <m/>
    <m/>
    <m/>
    <m/>
    <m/>
    <n v="0"/>
    <e v="#N/A"/>
    <e v="#N/A"/>
    <e v="#N/A"/>
    <e v="#N/A"/>
    <n v="0"/>
  </r>
  <r>
    <x v="1"/>
    <x v="1"/>
    <s v="20000-300000"/>
    <n v="80000"/>
    <x v="2"/>
    <x v="11"/>
    <x v="5"/>
    <s v="VFD"/>
    <s v="NA"/>
    <x v="29"/>
    <s v="NA"/>
    <s v="NA"/>
    <s v="NA"/>
    <s v="NA"/>
    <s v="NA"/>
    <s v="NA"/>
    <s v="NA"/>
    <s v="NA"/>
    <s v="NA"/>
    <n v="0"/>
    <n v="0"/>
    <n v="0"/>
    <n v="0"/>
    <n v="0"/>
    <n v="0"/>
    <s v="NA"/>
    <s v="NA"/>
    <s v="NA"/>
    <s v="NA"/>
    <m/>
    <m/>
    <m/>
    <m/>
    <m/>
    <m/>
    <n v="0"/>
    <e v="#N/A"/>
    <e v="#N/A"/>
    <e v="#N/A"/>
    <e v="#N/A"/>
    <n v="0"/>
  </r>
  <r>
    <x v="1"/>
    <x v="1"/>
    <s v="20000-300000"/>
    <n v="80000"/>
    <x v="2"/>
    <x v="10"/>
    <x v="5"/>
    <s v="PV (2000w Solar)"/>
    <s v="NA"/>
    <x v="29"/>
    <s v="NA"/>
    <s v="NA"/>
    <s v="NA"/>
    <s v="NA"/>
    <s v="NA"/>
    <s v="NA"/>
    <s v="NA"/>
    <s v="NA"/>
    <s v="NA"/>
    <n v="0"/>
    <n v="0"/>
    <n v="0"/>
    <n v="0"/>
    <n v="0"/>
    <n v="0"/>
    <s v="NA"/>
    <s v="NA"/>
    <s v="NA"/>
    <s v="NA"/>
    <m/>
    <m/>
    <m/>
    <m/>
    <m/>
    <m/>
    <n v="0"/>
    <e v="#N/A"/>
    <e v="#N/A"/>
    <e v="#N/A"/>
    <e v="#N/A"/>
    <n v="0"/>
  </r>
  <r>
    <x v="1"/>
    <x v="1"/>
    <s v="20000-300000"/>
    <n v="80000"/>
    <x v="2"/>
    <x v="11"/>
    <x v="5"/>
    <s v="PV (2000w Solar)"/>
    <s v="NA"/>
    <x v="29"/>
    <s v="NA"/>
    <s v="NA"/>
    <s v="NA"/>
    <s v="NA"/>
    <s v="NA"/>
    <s v="NA"/>
    <s v="NA"/>
    <s v="NA"/>
    <s v="NA"/>
    <n v="0"/>
    <n v="0"/>
    <n v="0"/>
    <n v="0"/>
    <n v="0"/>
    <n v="0"/>
    <s v="NA"/>
    <s v="NA"/>
    <s v="NA"/>
    <s v="NA"/>
    <m/>
    <m/>
    <m/>
    <m/>
    <m/>
    <m/>
    <n v="0"/>
    <e v="#N/A"/>
    <e v="#N/A"/>
    <e v="#N/A"/>
    <e v="#N/A"/>
    <n v="0"/>
  </r>
  <r>
    <x v="1"/>
    <x v="1"/>
    <s v="20000-300000"/>
    <n v="80000"/>
    <x v="2"/>
    <x v="10"/>
    <x v="5"/>
    <s v="Energy meters for branch circuit monitoring by system"/>
    <s v="NA"/>
    <x v="29"/>
    <s v="NA"/>
    <s v="NA"/>
    <s v="NA"/>
    <s v="NA"/>
    <s v="NA"/>
    <s v="NA"/>
    <s v="NA"/>
    <s v="NA"/>
    <s v="NA"/>
    <n v="0"/>
    <n v="0"/>
    <n v="0"/>
    <n v="0"/>
    <n v="0"/>
    <n v="0"/>
    <s v="NA"/>
    <s v="NA"/>
    <s v="NA"/>
    <s v="NA"/>
    <m/>
    <m/>
    <m/>
    <m/>
    <m/>
    <m/>
    <n v="0"/>
    <e v="#N/A"/>
    <e v="#N/A"/>
    <e v="#N/A"/>
    <e v="#N/A"/>
    <n v="0"/>
  </r>
  <r>
    <x v="1"/>
    <x v="1"/>
    <s v="20000-300000"/>
    <n v="80000"/>
    <x v="2"/>
    <x v="11"/>
    <x v="5"/>
    <s v="Energy meters for branch circuit monitoring by system"/>
    <s v="NA"/>
    <x v="29"/>
    <s v="NA"/>
    <s v="NA"/>
    <s v="NA"/>
    <s v="NA"/>
    <s v="NA"/>
    <s v="NA"/>
    <s v="NA"/>
    <s v="NA"/>
    <s v="NA"/>
    <n v="0"/>
    <n v="0"/>
    <n v="0"/>
    <n v="0"/>
    <n v="0"/>
    <n v="0"/>
    <s v="NA"/>
    <s v="NA"/>
    <s v="NA"/>
    <s v="NA"/>
    <m/>
    <m/>
    <m/>
    <m/>
    <m/>
    <m/>
    <n v="0"/>
    <e v="#N/A"/>
    <e v="#N/A"/>
    <e v="#N/A"/>
    <e v="#N/A"/>
    <n v="0"/>
  </r>
  <r>
    <x v="1"/>
    <x v="1"/>
    <s v="20000-300000"/>
    <n v="80000"/>
    <x v="2"/>
    <x v="11"/>
    <x v="5"/>
    <s v="DATA/AV/Access CNTRL"/>
    <s v="Material "/>
    <x v="22"/>
    <s v="NA"/>
    <s v="NA"/>
    <s v="NA"/>
    <n v="6.2773828125000004E-4"/>
    <n v="5.6496445312500003E-4"/>
    <n v="6.9051210937500006E-4"/>
    <s v="NA"/>
    <s v="NA"/>
    <s v="NA"/>
    <n v="5.6496445312500003E-4"/>
    <n v="6.9051210937500006E-4"/>
    <n v="6.2773828125000015E-5"/>
    <n v="6.2773828125000004E-4"/>
    <n v="3.0576929183467744E-3"/>
    <n v="0.10000000000000002"/>
    <s v="NA"/>
    <s v="NA"/>
    <s v="NA"/>
    <s v="NA"/>
    <m/>
    <m/>
    <m/>
    <m/>
    <m/>
    <m/>
    <n v="8.6226940297379033E-3"/>
    <n v="1.7000772626008066E-10"/>
    <n v="4.3113470148689517E-5"/>
    <n v="1.941635003150202E-6"/>
    <n v="6.3600012701612901E-4"/>
    <n v="8.6226940297379033E-3"/>
  </r>
  <r>
    <x v="1"/>
    <x v="1"/>
    <s v="20000-300000"/>
    <n v="80000"/>
    <x v="2"/>
    <x v="11"/>
    <x v="5"/>
    <s v="DATA/AV/Access CNTRL"/>
    <s v="Equipment"/>
    <x v="47"/>
    <s v="NA"/>
    <s v="NA"/>
    <s v="NA"/>
    <n v="7.3375000000000003E-3"/>
    <n v="6.6037500000000002E-3"/>
    <n v="8.0712500000000003E-3"/>
    <s v="NA"/>
    <s v="NA"/>
    <s v="NA"/>
    <n v="6.6037500000000002E-3"/>
    <n v="8.0712500000000003E-3"/>
    <n v="7.3375000000000003E-4"/>
    <n v="7.3375000000000003E-3"/>
    <n v="3.5740725806451615E-2"/>
    <n v="0.1"/>
    <s v="NA"/>
    <s v="NA"/>
    <s v="NA"/>
    <s v="NA"/>
    <m/>
    <m/>
    <m/>
    <m/>
    <m/>
    <m/>
    <n v="0.22588138709677422"/>
    <n v="9.8251255241935486E-12"/>
    <n v="1.0547088185483872E-3"/>
    <n v="8.7314593145161295E-5"/>
    <n v="7.5734597983870961E-5"/>
    <n v="0.22588138709677422"/>
  </r>
  <r>
    <x v="1"/>
    <x v="1"/>
    <s v="20000-300000"/>
    <n v="80000"/>
    <x v="2"/>
    <x v="10"/>
    <x v="5"/>
    <s v="DAS - Cellular and emergency radio"/>
    <s v="NA"/>
    <x v="29"/>
    <s v="NA"/>
    <s v="NA"/>
    <s v="NA"/>
    <s v="NA"/>
    <s v="NA"/>
    <s v="NA"/>
    <s v="NA"/>
    <s v="NA"/>
    <s v="NA"/>
    <n v="0"/>
    <n v="0"/>
    <n v="0"/>
    <n v="0"/>
    <n v="0"/>
    <n v="0"/>
    <s v="NA"/>
    <s v="NA"/>
    <s v="NA"/>
    <s v="NA"/>
    <m/>
    <m/>
    <m/>
    <m/>
    <m/>
    <m/>
    <n v="0"/>
    <e v="#N/A"/>
    <e v="#N/A"/>
    <e v="#N/A"/>
    <e v="#N/A"/>
    <n v="0"/>
  </r>
  <r>
    <x v="1"/>
    <x v="1"/>
    <s v="20000-300000"/>
    <n v="80000"/>
    <x v="2"/>
    <x v="11"/>
    <x v="5"/>
    <s v="DAS - Cellular and emergency radio"/>
    <s v="NA"/>
    <x v="29"/>
    <s v="NA"/>
    <s v="NA"/>
    <s v="NA"/>
    <s v="NA"/>
    <s v="NA"/>
    <s v="NA"/>
    <s v="NA"/>
    <s v="NA"/>
    <s v="NA"/>
    <n v="0"/>
    <n v="0"/>
    <n v="0"/>
    <n v="0"/>
    <n v="0"/>
    <n v="0"/>
    <s v="NA"/>
    <s v="NA"/>
    <s v="NA"/>
    <s v="NA"/>
    <m/>
    <m/>
    <m/>
    <m/>
    <m/>
    <m/>
    <n v="0"/>
    <e v="#N/A"/>
    <e v="#N/A"/>
    <e v="#N/A"/>
    <e v="#N/A"/>
    <n v="0"/>
  </r>
  <r>
    <x v="1"/>
    <x v="1"/>
    <s v="20000-300000"/>
    <n v="80000"/>
    <x v="2"/>
    <x v="11"/>
    <x v="5"/>
    <s v="FA"/>
    <s v="Equipment"/>
    <x v="31"/>
    <s v="NA"/>
    <s v="NA"/>
    <s v="NA"/>
    <n v="3.3E-3"/>
    <n v="2.97E-3"/>
    <n v="3.63E-3"/>
    <s v="NA"/>
    <s v="NA"/>
    <s v="NA"/>
    <n v="2.97E-3"/>
    <n v="3.63E-3"/>
    <n v="3.3E-4"/>
    <n v="3.3E-3"/>
    <n v="1.6074193548387097E-2"/>
    <n v="0.1"/>
    <s v="NA"/>
    <s v="NA"/>
    <s v="NA"/>
    <s v="NA"/>
    <m/>
    <m/>
    <m/>
    <m/>
    <m/>
    <m/>
    <n v="1.3873636451612902E-3"/>
    <n v="4.6197232258064518E-14"/>
    <n v="6.6402493548387096E-6"/>
    <n v="5.6581161290322578E-7"/>
    <n v="4.9299551612903226E-7"/>
    <n v="1.3873636451612902E-3"/>
  </r>
  <r>
    <x v="2"/>
    <x v="0"/>
    <s v="20000-300000"/>
    <n v="80000"/>
    <x v="2"/>
    <x v="8"/>
    <x v="6"/>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n v="1.7821651360556225"/>
  </r>
  <r>
    <x v="2"/>
    <x v="0"/>
    <s v="20000-300000"/>
    <n v="80000"/>
    <x v="2"/>
    <x v="8"/>
    <x v="6"/>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n v="0.17385070092468413"/>
  </r>
  <r>
    <x v="2"/>
    <x v="0"/>
    <s v="20000-300000"/>
    <n v="80000"/>
    <x v="2"/>
    <x v="8"/>
    <x v="7"/>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n v="3.9835170692454298"/>
  </r>
  <r>
    <x v="2"/>
    <x v="0"/>
    <s v="20000-300000"/>
    <n v="80000"/>
    <x v="2"/>
    <x v="8"/>
    <x v="7"/>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n v="0.43078223177101721"/>
  </r>
  <r>
    <x v="2"/>
    <x v="0"/>
    <s v="20000-300000"/>
    <n v="80000"/>
    <x v="2"/>
    <x v="9"/>
    <x v="6"/>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n v="1.7821651360556225"/>
  </r>
  <r>
    <x v="2"/>
    <x v="0"/>
    <s v="20000-300000"/>
    <n v="80000"/>
    <x v="2"/>
    <x v="9"/>
    <x v="6"/>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n v="0.17385070092468413"/>
  </r>
  <r>
    <x v="2"/>
    <x v="0"/>
    <s v="20000-300000"/>
    <n v="80000"/>
    <x v="2"/>
    <x v="9"/>
    <x v="7"/>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n v="3.9835170692454298"/>
  </r>
  <r>
    <x v="2"/>
    <x v="0"/>
    <s v="20000-300000"/>
    <n v="80000"/>
    <x v="2"/>
    <x v="9"/>
    <x v="7"/>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n v="0.43078223177101721"/>
  </r>
  <r>
    <x v="2"/>
    <x v="1"/>
    <s v="20000-300000"/>
    <n v="80000"/>
    <x v="2"/>
    <x v="10"/>
    <x v="6"/>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n v="1.7821651360556225"/>
  </r>
  <r>
    <x v="2"/>
    <x v="1"/>
    <s v="20000-300000"/>
    <n v="80000"/>
    <x v="2"/>
    <x v="10"/>
    <x v="6"/>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n v="0.17385070092468413"/>
  </r>
  <r>
    <x v="2"/>
    <x v="1"/>
    <s v="20000-300000"/>
    <n v="80000"/>
    <x v="2"/>
    <x v="10"/>
    <x v="7"/>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n v="3.9835170692454298"/>
  </r>
  <r>
    <x v="2"/>
    <x v="1"/>
    <s v="20000-300000"/>
    <n v="80000"/>
    <x v="2"/>
    <x v="10"/>
    <x v="7"/>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n v="0.43078223177101721"/>
  </r>
  <r>
    <x v="2"/>
    <x v="1"/>
    <s v="20000-300000"/>
    <n v="80000"/>
    <x v="2"/>
    <x v="11"/>
    <x v="6"/>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n v="1.7821651360556225"/>
  </r>
  <r>
    <x v="2"/>
    <x v="1"/>
    <s v="20000-300000"/>
    <n v="80000"/>
    <x v="2"/>
    <x v="11"/>
    <x v="6"/>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n v="0.17385070092468413"/>
  </r>
  <r>
    <x v="2"/>
    <x v="1"/>
    <s v="20000-300000"/>
    <n v="80000"/>
    <x v="2"/>
    <x v="11"/>
    <x v="7"/>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n v="3.9835170692454298"/>
  </r>
  <r>
    <x v="2"/>
    <x v="1"/>
    <s v="20000-300000"/>
    <n v="80000"/>
    <x v="2"/>
    <x v="11"/>
    <x v="7"/>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n v="0.43078223177101721"/>
  </r>
  <r>
    <x v="0"/>
    <x v="0"/>
    <s v="120000-800000"/>
    <n v="260000"/>
    <x v="3"/>
    <x v="12"/>
    <x v="8"/>
    <s v="NA"/>
    <s v="Equipment"/>
    <x v="26"/>
    <n v="0.48"/>
    <n v="0.40799999999999997"/>
    <n v="0.55199999999999994"/>
    <n v="0.2"/>
    <n v="0.16"/>
    <n v="0.24000000000000002"/>
    <n v="0.44"/>
    <n v="0.35199999999999998"/>
    <n v="0.52800000000000002"/>
    <n v="0.16"/>
    <n v="0.55199999999999994"/>
    <n v="0.19599999999999995"/>
    <n v="0.35599999999999998"/>
    <n v="1.7340645161290322"/>
    <n v="0.55056179775280889"/>
    <n v="350"/>
    <n v="500"/>
    <n v="12"/>
    <n v="18"/>
    <n v="1452.6258451612903"/>
    <n v="7.0507063225806448E-9"/>
    <n v="2.0860796129032257"/>
    <n v="6.7200281960516126E-10"/>
    <n v="0.23113762110967739"/>
    <n v="444.2988574780058"/>
    <n v="11.7790273313783"/>
    <n v="0"/>
    <n v="0"/>
    <n v="0"/>
    <n v="0"/>
    <n v="-1440.846817829912"/>
  </r>
  <r>
    <x v="0"/>
    <x v="0"/>
    <s v="120000-800000"/>
    <n v="260000"/>
    <x v="3"/>
    <x v="12"/>
    <x v="8"/>
    <s v="NA"/>
    <s v="Equipment"/>
    <x v="27"/>
    <n v="0.155"/>
    <n v="0.13175000000000001"/>
    <n v="0.17824999999999999"/>
    <n v="0.2"/>
    <n v="0.16"/>
    <n v="0.24000000000000002"/>
    <n v="0.2"/>
    <n v="0.16"/>
    <n v="0.24000000000000002"/>
    <n v="0.13175000000000001"/>
    <n v="0.24000000000000002"/>
    <n v="5.4125000000000006E-2"/>
    <n v="0.18587500000000001"/>
    <n v="0.90539112903225816"/>
    <n v="0.29119031607262946"/>
    <n v="350"/>
    <n v="500"/>
    <n v="12"/>
    <n v="18"/>
    <n v="109.63381181451615"/>
    <n v="2.8700898790322586E-3"/>
    <n v="1.0955232661290324"/>
    <n v="0.18107822580645164"/>
    <n v="5.5301290161290328"/>
    <n v="163.97612147994772"/>
    <n v="3.7184658369659989"/>
    <n v="1.5553151394943335E-8"/>
    <n v="3.8231975675675677E-2"/>
    <n v="3.7157741336094163E-3"/>
    <n v="2.493055648866609E-3"/>
    <n v="-105.91534597755015"/>
  </r>
  <r>
    <x v="0"/>
    <x v="0"/>
    <s v="120000-800000"/>
    <n v="260000"/>
    <x v="3"/>
    <x v="13"/>
    <x v="9"/>
    <s v="NA"/>
    <s v="Equipment"/>
    <x v="37"/>
    <n v="7.0499999999999993E-2"/>
    <n v="5.9924999999999992E-2"/>
    <n v="8.1074999999999994E-2"/>
    <n v="0.15"/>
    <n v="0.12"/>
    <n v="0.18"/>
    <n v="0.66"/>
    <n v="0.52800000000000002"/>
    <n v="0.79200000000000004"/>
    <n v="5.9924999999999992E-2"/>
    <n v="0.79200000000000004"/>
    <n v="0.36603750000000002"/>
    <n v="0.42596250000000002"/>
    <n v="2.074849596774194"/>
    <n v="0.85931860198961174"/>
    <n v="350"/>
    <n v="500"/>
    <n v="12"/>
    <n v="18"/>
    <s v="Not found"/>
    <s v="Not found"/>
    <s v="Not found"/>
    <s v="Not found"/>
    <s v="Not found"/>
    <n v="0"/>
    <n v="10.345842304867514"/>
    <n v="5.0216300360023051E-11"/>
    <n v="1.4857405148329497E-2"/>
    <n v="1.1771066373127885E-3"/>
    <n v="1.3684127102534564E-3"/>
    <e v="#VALUE!"/>
  </r>
  <r>
    <x v="0"/>
    <x v="0"/>
    <s v="120000-800000"/>
    <n v="260000"/>
    <x v="3"/>
    <x v="13"/>
    <x v="9"/>
    <s v="NA"/>
    <s v="Equipment"/>
    <x v="38"/>
    <n v="5.8000000000000003E-2"/>
    <n v="4.9300000000000004E-2"/>
    <n v="6.6700000000000009E-2"/>
    <n v="0.1"/>
    <n v="0.08"/>
    <n v="0.12000000000000001"/>
    <n v="0.06"/>
    <n v="4.8000000000000001E-2"/>
    <n v="7.1999999999999995E-2"/>
    <n v="4.8000000000000001E-2"/>
    <n v="0.12000000000000001"/>
    <n v="3.6000000000000004E-2"/>
    <n v="8.4000000000000005E-2"/>
    <n v="0.4091612903225807"/>
    <n v="0.4285714285714286"/>
    <n v="350"/>
    <n v="500"/>
    <n v="12"/>
    <n v="18"/>
    <n v="3.5177641935483877"/>
    <n v="4.1591245161290327E-12"/>
    <n v="1.2305525806451615E-3"/>
    <n v="9.9101539408064525E-16"/>
    <n v="4.533507096774194E-2"/>
    <n v="0"/>
    <n v="4.9721048672062009"/>
    <n v="2.5778607089935033E-10"/>
    <n v="2.1961696113074206E-2"/>
    <n v="1.7682129260230253E-3"/>
    <n v="1.9055638892055175E-3"/>
    <n v="1.4543406736578133"/>
  </r>
  <r>
    <x v="0"/>
    <x v="0"/>
    <s v="120000-800000"/>
    <n v="260000"/>
    <x v="3"/>
    <x v="13"/>
    <x v="9"/>
    <s v="NA"/>
    <s v="Equipment"/>
    <x v="39"/>
    <n v="0.21099999999999999"/>
    <n v="0.17935000000000001"/>
    <n v="0.24264999999999998"/>
    <n v="0.15"/>
    <n v="0.12"/>
    <n v="0.18"/>
    <n v="0.44"/>
    <n v="0.35199999999999998"/>
    <n v="0.52800000000000002"/>
    <n v="0.12"/>
    <n v="0.52800000000000002"/>
    <n v="0.20400000000000001"/>
    <n v="0.32400000000000001"/>
    <n v="1.578193548387097"/>
    <n v="0.62962962962962965"/>
    <n v="350"/>
    <n v="500"/>
    <n v="12"/>
    <n v="18"/>
    <n v="1322.0527354838712"/>
    <n v="6.416934967741936E-9"/>
    <n v="1.8985668387096779"/>
    <n v="6.1159807177548396E-10"/>
    <n v="0.2103612057290323"/>
    <n v="0"/>
    <n v="3.0171991935483877"/>
    <n v="2.2376008064516131E-8"/>
    <n v="7.65655241935484E-5"/>
    <n v="6.4989364919354844E-6"/>
    <n v="8.4709173387096786E-6"/>
    <n v="-1319.0355362903229"/>
  </r>
  <r>
    <x v="0"/>
    <x v="0"/>
    <s v="120000-800000"/>
    <n v="260000"/>
    <x v="3"/>
    <x v="13"/>
    <x v="9"/>
    <s v="NA"/>
    <s v="Equipment"/>
    <x v="40"/>
    <n v="0.15"/>
    <n v="0.1275"/>
    <n v="0.17249999999999999"/>
    <n v="0.05"/>
    <n v="0.04"/>
    <n v="6.0000000000000005E-2"/>
    <n v="3.0000000000000001E-3"/>
    <n v="2.4000000000000002E-3"/>
    <n v="3.5999999999999999E-3"/>
    <n v="2.4000000000000002E-3"/>
    <n v="0.17249999999999999"/>
    <n v="8.5049999999999987E-2"/>
    <n v="8.7449999999999986E-2"/>
    <n v="0.425966129032258"/>
    <n v="0.97255574614065177"/>
    <n v="350"/>
    <n v="500"/>
    <n v="12"/>
    <n v="18"/>
    <n v="0.81436441196236542"/>
    <n v="8.6968084677419329E-7"/>
    <n v="2.975846706989247E-3"/>
    <n v="2.5259199831989245E-4"/>
    <n v="3.2923632056451607E-4"/>
    <n v="0"/>
    <n v="0.81436441196236542"/>
    <n v="8.6968084677419329E-7"/>
    <n v="2.975846706989247E-3"/>
    <n v="2.5259199831989245E-4"/>
    <n v="3.2923632056451607E-4"/>
    <n v="0"/>
  </r>
  <r>
    <x v="0"/>
    <x v="1"/>
    <s v="120000-800000"/>
    <n v="260000"/>
    <x v="3"/>
    <x v="14"/>
    <x v="12"/>
    <s v="NA"/>
    <s v="Material"/>
    <x v="0"/>
    <n v="0.95"/>
    <n v="0.8075"/>
    <n v="1.0925"/>
    <n v="1"/>
    <n v="0.8"/>
    <n v="1.2"/>
    <n v="0.66"/>
    <n v="0.52800000000000002"/>
    <n v="0.79200000000000004"/>
    <n v="0.52800000000000002"/>
    <n v="1.2"/>
    <n v="0.33599999999999997"/>
    <n v="0.86399999999999999"/>
    <n v="4.2085161290322581"/>
    <n v="0.38888888888888884"/>
    <n v="400"/>
    <n v="600"/>
    <n v="10"/>
    <n v="15"/>
    <n v="10.10043870967742"/>
    <n v="2.1968454193548386E-7"/>
    <n v="5.3448154838709676E-2"/>
    <n v="2.3609775483870968E-3"/>
    <n v="0.80382658064516133"/>
    <n v="0"/>
    <n v="10.10043870967742"/>
    <n v="2.1968454193548386E-7"/>
    <n v="5.3448154838709676E-2"/>
    <n v="2.3609775483870968E-3"/>
    <n v="0.80382658064516133"/>
    <n v="0"/>
  </r>
  <r>
    <x v="0"/>
    <x v="1"/>
    <s v="120000-800000"/>
    <n v="260000"/>
    <x v="3"/>
    <x v="14"/>
    <x v="12"/>
    <s v="NA"/>
    <s v="Material"/>
    <x v="1"/>
    <n v="2.7000000000000001E-3"/>
    <n v="2.2950000000000002E-3"/>
    <n v="3.1050000000000001E-3"/>
    <n v="0.03"/>
    <n v="2.4E-2"/>
    <n v="3.5999999999999997E-2"/>
    <n v="0.06"/>
    <n v="4.8000000000000001E-2"/>
    <n v="7.1999999999999995E-2"/>
    <n v="2.2950000000000002E-3"/>
    <n v="7.1999999999999995E-2"/>
    <n v="3.4852499999999995E-2"/>
    <n v="3.7147499999999993E-2"/>
    <n v="0.18094427419354836"/>
    <n v="0.93821926105390674"/>
    <n v="400"/>
    <n v="600"/>
    <n v="10"/>
    <n v="15"/>
    <n v="0.96443298145161283"/>
    <n v="8.0882090564516118E-11"/>
    <n v="5.5549892177419345E-3"/>
    <n v="2.6417864032258061E-4"/>
    <s v="NA"/>
    <n v="0"/>
    <n v="0.96443298145161283"/>
    <n v="8.0882090564516118E-11"/>
    <n v="5.5549892177419345E-3"/>
    <n v="2.6417864032258061E-4"/>
    <e v="#VALUE!"/>
    <n v="0"/>
  </r>
  <r>
    <x v="0"/>
    <x v="1"/>
    <s v="120000-800000"/>
    <n v="260000"/>
    <x v="3"/>
    <x v="14"/>
    <x v="12"/>
    <s v="NA"/>
    <s v="Material"/>
    <x v="41"/>
    <n v="0.3"/>
    <n v="0.255"/>
    <n v="0.34499999999999997"/>
    <n v="0.5"/>
    <n v="0.4"/>
    <n v="0.6"/>
    <n v="1.6199999999999999E-2"/>
    <n v="1.2959999999999999E-2"/>
    <n v="1.9439999999999999E-2"/>
    <n v="1.2959999999999999E-2"/>
    <n v="0.6"/>
    <n v="0.29352"/>
    <n v="0.30647999999999997"/>
    <n v="1.4928541935483872"/>
    <n v="0.95771339075959283"/>
    <n v="400"/>
    <n v="600"/>
    <n v="10"/>
    <n v="15"/>
    <n v="3.5828500645161288E-3"/>
    <n v="7.792698890322581E-11"/>
    <n v="1.8959248258064516E-5"/>
    <s v="DIF UNITS"/>
    <s v="DIF UNITS"/>
    <n v="0"/>
    <n v="3.3678790606451612"/>
    <n v="1.576454028387097E-11"/>
    <n v="1.1898047922580646E-2"/>
    <n v="1.0284272539354839E-3"/>
    <e v="#VALUE!"/>
    <n v="3.3642962105806449"/>
  </r>
  <r>
    <x v="0"/>
    <x v="1"/>
    <s v="120000-800000"/>
    <n v="260000"/>
    <x v="3"/>
    <x v="14"/>
    <x v="12"/>
    <s v="NA"/>
    <s v="Material"/>
    <x v="6"/>
    <n v="0.24"/>
    <n v="0.20399999999999999"/>
    <n v="0.27599999999999997"/>
    <n v="8.0000000000000002E-3"/>
    <n v="6.4000000000000003E-3"/>
    <n v="9.6000000000000009E-3"/>
    <n v="0.56999999999999995"/>
    <n v="0.45599999999999996"/>
    <n v="0.68399999999999994"/>
    <n v="6.4000000000000003E-3"/>
    <n v="0.68399999999999994"/>
    <n v="0.33879999999999999"/>
    <n v="0.34520000000000001"/>
    <n v="1.681458064516129"/>
    <n v="0.98146002317497094"/>
    <n v="400"/>
    <n v="600"/>
    <n v="10"/>
    <n v="15"/>
    <n v="3.6823931612903222"/>
    <n v="6.6753885161290324E-10"/>
    <n v="1.4763201806451612E-2"/>
    <n v="5.8178449032258062E-4"/>
    <n v="0.19673059354838709"/>
    <n v="0"/>
    <n v="3.6823931612903222"/>
    <n v="6.6753885161290324E-10"/>
    <n v="1.4763201806451612E-2"/>
    <n v="5.8178449032258062E-4"/>
    <n v="0.19673059354838709"/>
    <n v="0"/>
  </r>
  <r>
    <x v="0"/>
    <x v="1"/>
    <s v="120000-800000"/>
    <n v="260000"/>
    <x v="3"/>
    <x v="14"/>
    <x v="12"/>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120000-800000"/>
    <n v="260000"/>
    <x v="3"/>
    <x v="14"/>
    <x v="12"/>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120000-800000"/>
    <n v="260000"/>
    <x v="3"/>
    <x v="14"/>
    <x v="12"/>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120000-800000"/>
    <n v="260000"/>
    <x v="3"/>
    <x v="15"/>
    <x v="11"/>
    <s v="NA"/>
    <s v="Material"/>
    <x v="0"/>
    <n v="2.0009999999999999"/>
    <n v="1.70085"/>
    <n v="2.3011499999999998"/>
    <n v="1.2"/>
    <n v="0.96"/>
    <n v="1.44"/>
    <n v="0.66"/>
    <n v="0.52800000000000002"/>
    <n v="0.79200000000000004"/>
    <n v="0.52800000000000002"/>
    <n v="2.3011499999999998"/>
    <n v="0.88657499999999989"/>
    <n v="1.4145749999999999"/>
    <n v="6.8903491935483867"/>
    <n v="0.62674301468638982"/>
    <n v="400"/>
    <n v="600"/>
    <n v="10"/>
    <n v="15"/>
    <n v="16.536838064516129"/>
    <n v="3.5967622790322578E-7"/>
    <n v="8.7507434758064509E-2"/>
    <n v="3.8654858975806449E-3"/>
    <n v="1.3160566959677418"/>
    <n v="0"/>
    <n v="16.536838064516129"/>
    <n v="3.5967622790322578E-7"/>
    <n v="8.7507434758064509E-2"/>
    <n v="3.8654858975806449E-3"/>
    <n v="1.3160566959677418"/>
    <n v="0"/>
  </r>
  <r>
    <x v="0"/>
    <x v="1"/>
    <s v="120000-800000"/>
    <n v="260000"/>
    <x v="3"/>
    <x v="15"/>
    <x v="11"/>
    <s v="NA"/>
    <s v="Material"/>
    <x v="1"/>
    <n v="2.7000000000000001E-3"/>
    <n v="2.2950000000000002E-3"/>
    <n v="3.1050000000000001E-3"/>
    <n v="0.05"/>
    <n v="0.04"/>
    <n v="6.0000000000000005E-2"/>
    <n v="0.06"/>
    <n v="4.8000000000000001E-2"/>
    <n v="7.1999999999999995E-2"/>
    <n v="2.2950000000000002E-3"/>
    <n v="7.1999999999999995E-2"/>
    <n v="3.4852499999999995E-2"/>
    <n v="3.7147499999999993E-2"/>
    <n v="0.18094427419354836"/>
    <n v="0.93821926105390674"/>
    <n v="400"/>
    <n v="600"/>
    <n v="10"/>
    <n v="15"/>
    <n v="0.96443298145161283"/>
    <n v="8.0882090564516118E-11"/>
    <n v="5.5549892177419345E-3"/>
    <n v="2.6417864032258061E-4"/>
    <s v="NA"/>
    <n v="0"/>
    <n v="0.96443298145161283"/>
    <n v="8.0882090564516118E-11"/>
    <n v="5.5549892177419345E-3"/>
    <n v="2.6417864032258061E-4"/>
    <e v="#VALUE!"/>
    <n v="0"/>
  </r>
  <r>
    <x v="0"/>
    <x v="1"/>
    <s v="120000-800000"/>
    <n v="260000"/>
    <x v="3"/>
    <x v="15"/>
    <x v="11"/>
    <s v="NA"/>
    <s v="Material"/>
    <x v="41"/>
    <n v="0.35"/>
    <n v="0.29749999999999999"/>
    <n v="0.40249999999999997"/>
    <n v="0.5"/>
    <n v="0.4"/>
    <n v="0.6"/>
    <n v="8.0999999999999996E-3"/>
    <n v="6.4799999999999996E-3"/>
    <n v="9.7199999999999995E-3"/>
    <n v="6.4799999999999996E-3"/>
    <n v="0.6"/>
    <n v="0.29675999999999997"/>
    <n v="0.30323999999999995"/>
    <n v="1.4770722580645159"/>
    <n v="0.9786307874950535"/>
    <n v="400"/>
    <n v="600"/>
    <n v="10"/>
    <n v="15"/>
    <n v="3.5449734193548381E-3"/>
    <n v="7.7103171870967728E-11"/>
    <n v="1.875881767741935E-5"/>
    <s v="DIF UNITS"/>
    <s v="DIF UNITS"/>
    <n v="0"/>
    <n v="3.3322750141935478"/>
    <n v="1.5597883045161288E-11"/>
    <n v="1.1772265896774192E-2"/>
    <n v="1.0175550785806451E-3"/>
    <e v="#VALUE!"/>
    <n v="3.3287300407741931"/>
  </r>
  <r>
    <x v="0"/>
    <x v="1"/>
    <s v="120000-800000"/>
    <n v="260000"/>
    <x v="3"/>
    <x v="15"/>
    <x v="11"/>
    <s v="NA"/>
    <s v="Material"/>
    <x v="6"/>
    <n v="0.12"/>
    <n v="0.10199999999999999"/>
    <n v="0.13799999999999998"/>
    <n v="0.2"/>
    <n v="0.16"/>
    <n v="0.24000000000000002"/>
    <n v="0.12540000000000001"/>
    <n v="0.10032000000000001"/>
    <n v="0.15048"/>
    <n v="0.10032000000000001"/>
    <n v="0.24000000000000002"/>
    <n v="6.9840000000000013E-2"/>
    <n v="0.17016000000000003"/>
    <n v="0.82884387096774215"/>
    <n v="0.41043723554301831"/>
    <n v="400"/>
    <n v="600"/>
    <n v="10"/>
    <n v="15"/>
    <n v="1.8151680774193553"/>
    <n v="3.2905101677419363E-10"/>
    <n v="7.277249187096776E-3"/>
    <n v="2.8677997935483879E-4"/>
    <n v="9.6974732903225835E-2"/>
    <n v="0"/>
    <n v="1.8151680774193553"/>
    <n v="3.2905101677419363E-10"/>
    <n v="7.277249187096776E-3"/>
    <n v="2.8677997935483879E-4"/>
    <n v="9.6974732903225835E-2"/>
    <n v="0"/>
  </r>
  <r>
    <x v="0"/>
    <x v="1"/>
    <s v="120000-800000"/>
    <n v="260000"/>
    <x v="3"/>
    <x v="15"/>
    <x v="11"/>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n v="0"/>
  </r>
  <r>
    <x v="0"/>
    <x v="1"/>
    <s v="120000-800000"/>
    <n v="260000"/>
    <x v="3"/>
    <x v="15"/>
    <x v="11"/>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n v="0"/>
  </r>
  <r>
    <x v="0"/>
    <x v="1"/>
    <s v="120000-800000"/>
    <n v="260000"/>
    <x v="3"/>
    <x v="15"/>
    <x v="11"/>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n v="0"/>
  </r>
  <r>
    <x v="0"/>
    <x v="1"/>
    <s v="20000-300000"/>
    <n v="80000"/>
    <x v="2"/>
    <x v="11"/>
    <x v="11"/>
    <s v="NA"/>
    <s v="Equipment"/>
    <x v="40"/>
    <n v="0.19500000000000001"/>
    <n v="0.19500000000000001"/>
    <n v="0.22425"/>
    <n v="0.05"/>
    <n v="0.04"/>
    <n v="6.0000000000000005E-2"/>
    <n v="0.16500000000000001"/>
    <n v="0.13200000000000001"/>
    <n v="0.19800000000000001"/>
    <n v="0.04"/>
    <n v="0.22425"/>
    <n v="9.2124999999999999E-2"/>
    <n v="0.13212499999999999"/>
    <n v="0.64357661290322576"/>
    <n v="0.69725638599810791"/>
    <n v="400"/>
    <n v="600"/>
    <n v="10"/>
    <n v="15"/>
    <n v="1.2303933439740142"/>
    <n v="1.3139689180107524E-6"/>
    <n v="4.4960977262544803E-3"/>
    <n v="3.8163199288754476E-4"/>
    <n v="4.9743109038978485E-4"/>
    <n v="0"/>
    <n v="1.2303933439740142"/>
    <n v="1.3139689180107524E-6"/>
    <n v="4.4960977262544803E-3"/>
    <n v="3.8163199288754476E-4"/>
    <n v="4.9743109038978485E-4"/>
    <n v="0"/>
  </r>
  <r>
    <x v="0"/>
    <x v="1"/>
    <s v="120000-800000"/>
    <n v="260000"/>
    <x v="3"/>
    <x v="14"/>
    <x v="12"/>
    <s v="NA"/>
    <s v="Equipment"/>
    <x v="42"/>
    <n v="0.28499999999999998"/>
    <n v="0.24224999999999997"/>
    <n v="0.32774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n v="1.5374566743740132"/>
  </r>
  <r>
    <x v="0"/>
    <x v="1"/>
    <s v="120000-800000"/>
    <n v="260000"/>
    <x v="3"/>
    <x v="14"/>
    <x v="12"/>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n v="-722.75199766346987"/>
  </r>
  <r>
    <x v="0"/>
    <x v="1"/>
    <s v="120000-800000"/>
    <n v="260000"/>
    <x v="3"/>
    <x v="14"/>
    <x v="12"/>
    <s v="NA"/>
    <s v="Equipment"/>
    <x v="38"/>
    <n v="5.8000000000000003E-2"/>
    <n v="4.9300000000000004E-2"/>
    <n v="6.6700000000000009E-2"/>
    <n v="0.1"/>
    <n v="0.08"/>
    <n v="0.12000000000000001"/>
    <n v="0.06"/>
    <n v="4.8000000000000001E-2"/>
    <n v="7.1999999999999995E-2"/>
    <n v="4.8000000000000001E-2"/>
    <n v="0.12000000000000001"/>
    <n v="3.6000000000000004E-2"/>
    <n v="8.4000000000000005E-2"/>
    <n v="0.4091612903225807"/>
    <n v="0.4285714285714286"/>
    <n v="400"/>
    <n v="600"/>
    <n v="10"/>
    <n v="15"/>
    <n v="3.5177641935483877"/>
    <n v="1.8238364516129034E-10"/>
    <n v="1.5537900000000002E-2"/>
    <n v="5.5763799508064531E-13"/>
    <n v="0.53927458064516143"/>
    <n v="0"/>
    <n v="4.9721048672062009"/>
    <n v="2.5778607089935033E-10"/>
    <n v="2.1961696113074206E-2"/>
    <n v="1.7682129260230253E-3"/>
    <n v="1.9055638892055175E-3"/>
    <n v="1.4543406736578133"/>
  </r>
  <r>
    <x v="0"/>
    <x v="1"/>
    <s v="120000-800000"/>
    <n v="260000"/>
    <x v="3"/>
    <x v="14"/>
    <x v="12"/>
    <s v="NA"/>
    <s v="Equipment"/>
    <x v="50"/>
    <n v="0.13461538461538461"/>
    <n v="0.11442307692307692"/>
    <n v="0.15480769230769231"/>
    <n v="0.15"/>
    <n v="0.12"/>
    <n v="0.18"/>
    <n v="0.7"/>
    <n v="0.55999999999999994"/>
    <n v="0.84"/>
    <n v="0.11442307692307692"/>
    <n v="0.84"/>
    <n v="0.3627884615384615"/>
    <n v="0.47721153846153841"/>
    <n v="2.3244820099255583"/>
    <n v="0.76022566995768692"/>
    <n v="400"/>
    <n v="600"/>
    <n v="10"/>
    <n v="15"/>
    <n v="281.47152658188588"/>
    <n v="7.3686079714640204E-3"/>
    <n v="2.8126232320099254"/>
    <n v="0.46489640198511167"/>
    <n v="14.197936116625309"/>
    <n v="0"/>
    <n v="20.63616603433838"/>
    <n v="5.4023161556571685E-4"/>
    <n v="0.20620828228218213"/>
    <n v="3.4084013600360688E-2"/>
    <n v="1.0409257753550152"/>
    <n v="-260.83536054754751"/>
  </r>
  <r>
    <x v="0"/>
    <x v="1"/>
    <s v="120000-800000"/>
    <n v="260000"/>
    <x v="3"/>
    <x v="14"/>
    <x v="12"/>
    <s v="NA"/>
    <s v="Equipment"/>
    <x v="40"/>
    <n v="0.15"/>
    <n v="0.1275"/>
    <n v="0.17249999999999999"/>
    <n v="0.05"/>
    <n v="0.04"/>
    <n v="6.0000000000000005E-2"/>
    <n v="3.5999999999999997E-2"/>
    <n v="2.8799999999999999E-2"/>
    <n v="4.3199999999999995E-2"/>
    <n v="2.8799999999999999E-2"/>
    <n v="0.17249999999999999"/>
    <n v="7.1849999999999997E-2"/>
    <n v="0.10064999999999999"/>
    <n v="0.4902629032258064"/>
    <n v="0.71385991058122211"/>
    <n v="400"/>
    <n v="600"/>
    <n v="10"/>
    <n v="15"/>
    <n v="59.3659349516129"/>
    <n v="1.5541334032258063E-3"/>
    <n v="0.59321811290322568"/>
    <n v="9.8052580645161286E-2"/>
    <n v="2.9945258129032255"/>
    <n v="0"/>
    <n v="0.93728734206989239"/>
    <n v="1.0009534274193545E-6"/>
    <n v="3.4250311155913978E-3"/>
    <n v="2.9071909240591391E-4"/>
    <n v="3.7893236895161287E-4"/>
    <n v="-58.428647609543006"/>
  </r>
  <r>
    <x v="0"/>
    <x v="1"/>
    <s v="120000-800000"/>
    <n v="260000"/>
    <x v="3"/>
    <x v="15"/>
    <x v="11"/>
    <s v="NA"/>
    <s v="Equipment"/>
    <x v="42"/>
    <n v="0.28499999999999998"/>
    <n v="0.24224999999999997"/>
    <n v="0.32774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n v="1.5374566743740132"/>
  </r>
  <r>
    <x v="0"/>
    <x v="1"/>
    <s v="120000-800000"/>
    <n v="260000"/>
    <x v="3"/>
    <x v="15"/>
    <x v="11"/>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n v="-722.75199766346987"/>
  </r>
  <r>
    <x v="0"/>
    <x v="1"/>
    <s v="120000-800000"/>
    <n v="260000"/>
    <x v="3"/>
    <x v="15"/>
    <x v="11"/>
    <s v="NA"/>
    <s v="Equipment"/>
    <x v="37"/>
    <n v="7.0499999999999993E-2"/>
    <n v="5.9924999999999992E-2"/>
    <n v="8.1074999999999994E-2"/>
    <n v="0.15"/>
    <n v="0.12"/>
    <n v="0.18"/>
    <n v="0.6"/>
    <n v="0.48"/>
    <n v="0.72"/>
    <n v="5.9924999999999992E-2"/>
    <n v="0.72"/>
    <n v="0.33003749999999998"/>
    <n v="0.38996249999999999"/>
    <n v="1.8994947580645163"/>
    <n v="0.846331378017117"/>
    <n v="400"/>
    <n v="600"/>
    <n v="10"/>
    <n v="15"/>
    <n v="1591.2067588306454"/>
    <n v="7.7233456862903235E-9"/>
    <n v="2.2850921939516131"/>
    <n v="7.3611207736033082E-10"/>
    <n v="0.25318821508983874"/>
    <n v="0"/>
    <n v="9.4714688025633649"/>
    <n v="4.5972295751728115E-11"/>
    <n v="1.3601739249711984E-2"/>
    <n v="1.0776240797091016E-3"/>
    <n v="1.2527620190092167E-3"/>
    <n v="-1581.7352900280821"/>
  </r>
  <r>
    <x v="0"/>
    <x v="1"/>
    <s v="120000-800000"/>
    <n v="260000"/>
    <x v="3"/>
    <x v="15"/>
    <x v="11"/>
    <s v="NA"/>
    <s v="Equipment"/>
    <x v="38"/>
    <n v="5.8000000000000003E-2"/>
    <n v="4.9300000000000004E-2"/>
    <n v="6.6700000000000009E-2"/>
    <n v="0.1"/>
    <n v="0.08"/>
    <n v="0.12000000000000001"/>
    <n v="0.03"/>
    <n v="2.4E-2"/>
    <n v="3.5999999999999997E-2"/>
    <n v="2.4E-2"/>
    <n v="0.12000000000000001"/>
    <n v="4.8000000000000001E-2"/>
    <n v="7.2000000000000008E-2"/>
    <n v="0.35070967741935488"/>
    <n v="0.66666666666666663"/>
    <n v="400"/>
    <n v="600"/>
    <n v="10"/>
    <n v="15"/>
    <n v="3.0152264516129037"/>
    <n v="1.5632883870967744E-10"/>
    <n v="1.3318200000000002E-2"/>
    <n v="4.7797542435483884E-13"/>
    <n v="0.46223535483870976"/>
    <n v="0"/>
    <n v="4.26180417189103"/>
    <n v="2.2095948934230025E-10"/>
    <n v="1.8824310954063606E-2"/>
    <n v="1.5156110794483076E-3"/>
    <n v="1.633340476461872E-3"/>
    <n v="1.2465777202781263"/>
  </r>
  <r>
    <x v="0"/>
    <x v="1"/>
    <s v="120000-800000"/>
    <n v="260000"/>
    <x v="3"/>
    <x v="15"/>
    <x v="11"/>
    <s v="NA"/>
    <s v="Equipment"/>
    <x v="39"/>
    <n v="0.21099999999999999"/>
    <n v="0.17935000000000001"/>
    <n v="0.24264999999999998"/>
    <n v="0.15"/>
    <n v="0.12"/>
    <n v="0.18"/>
    <n v="0.44"/>
    <n v="0.35199999999999998"/>
    <n v="0.52800000000000002"/>
    <n v="0.12"/>
    <n v="0.52800000000000002"/>
    <n v="0.20400000000000001"/>
    <n v="0.32400000000000001"/>
    <n v="1.578193548387097"/>
    <n v="0.62962962962962965"/>
    <n v="400"/>
    <n v="600"/>
    <n v="10"/>
    <n v="15"/>
    <n v="1322.0527354838712"/>
    <n v="6.416934967741936E-9"/>
    <n v="1.8985668387096779"/>
    <n v="6.1159807177548396E-10"/>
    <n v="0.2103612057290323"/>
    <n v="0"/>
    <n v="3.0171991935483877"/>
    <n v="2.2376008064516131E-8"/>
    <n v="7.65655241935484E-5"/>
    <n v="6.4989364919354844E-6"/>
    <n v="8.4709173387096786E-6"/>
    <n v="-1319.0355362903229"/>
  </r>
  <r>
    <x v="0"/>
    <x v="1"/>
    <s v="120000-800000"/>
    <n v="260000"/>
    <x v="3"/>
    <x v="15"/>
    <x v="11"/>
    <s v="NA"/>
    <s v="Equipment"/>
    <x v="40"/>
    <n v="0.15"/>
    <n v="0.1275"/>
    <n v="0.17249999999999999"/>
    <n v="0.05"/>
    <n v="0.04"/>
    <n v="6.0000000000000005E-2"/>
    <n v="0.3"/>
    <n v="0.24"/>
    <n v="0.36"/>
    <n v="0.04"/>
    <n v="0.36"/>
    <n v="0.16"/>
    <n v="0.2"/>
    <n v="0.97419354838709693"/>
    <n v="0.79999999999999993"/>
    <n v="400"/>
    <n v="600"/>
    <n v="10"/>
    <n v="15"/>
    <n v="1.8624686379928319"/>
    <n v="1.988978494623656E-6"/>
    <n v="6.805824372759858E-3"/>
    <n v="5.776832437275986E-4"/>
    <n v="7.5297043010752701E-4"/>
    <n v="0"/>
    <n v="1.8624686379928319"/>
    <n v="1.988978494623656E-6"/>
    <n v="6.805824372759858E-3"/>
    <n v="5.776832437275986E-4"/>
    <n v="7.5297043010752701E-4"/>
    <n v="0"/>
  </r>
  <r>
    <x v="0"/>
    <x v="0"/>
    <s v="120000-800000"/>
    <n v="260000"/>
    <x v="3"/>
    <x v="12"/>
    <x v="8"/>
    <s v="NA"/>
    <s v="Material"/>
    <x v="0"/>
    <n v="1.095"/>
    <n v="0.93074999999999997"/>
    <n v="1.25925"/>
    <n v="1.5"/>
    <n v="1.2"/>
    <n v="1.8"/>
    <n v="1.1272909090909089"/>
    <n v="1.0145618181818179"/>
    <n v="1.2400199999999999"/>
    <n v="0.93074999999999997"/>
    <n v="1.8"/>
    <n v="0.43462500000000004"/>
    <n v="1.365375"/>
    <n v="6.6506975806451614"/>
    <n v="0.31831914309255704"/>
    <n v="350"/>
    <n v="500"/>
    <n v="12"/>
    <n v="18"/>
    <n v="15.961674193548387"/>
    <n v="3.4716641370967741E-7"/>
    <n v="8.4463859274193545E-2"/>
    <n v="3.7310413427419356E-3"/>
    <n v="1.2702832379032258"/>
    <n v="0"/>
    <n v="15.961674193548387"/>
    <n v="3.4716641370967741E-7"/>
    <n v="8.4463859274193545E-2"/>
    <n v="3.7310413427419356E-3"/>
    <n v="1.2702832379032258"/>
    <n v="0"/>
  </r>
  <r>
    <x v="0"/>
    <x v="0"/>
    <s v="120000-800000"/>
    <n v="260000"/>
    <x v="3"/>
    <x v="12"/>
    <x v="8"/>
    <s v="NA"/>
    <s v="Material"/>
    <x v="1"/>
    <n v="5.0000000000000001E-3"/>
    <n v="4.2500000000000003E-3"/>
    <n v="5.7499999999999999E-3"/>
    <n v="0.05"/>
    <n v="0.04"/>
    <n v="6.0000000000000005E-2"/>
    <n v="0.06"/>
    <n v="5.3999999999999999E-2"/>
    <n v="6.6000000000000003E-2"/>
    <n v="4.2500000000000003E-3"/>
    <n v="6.6000000000000003E-2"/>
    <n v="3.0875E-2"/>
    <n v="3.5125000000000003E-2"/>
    <n v="0.17109274193548391"/>
    <n v="0.87900355871886116"/>
    <n v="350"/>
    <n v="500"/>
    <n v="12"/>
    <n v="18"/>
    <n v="0.91192431451612921"/>
    <n v="7.6478455645161312E-11"/>
    <n v="5.2525471774193559E-3"/>
    <n v="2.4979540322580651E-4"/>
    <s v="NA"/>
    <n v="0"/>
    <n v="0.91192431451612921"/>
    <n v="7.6478455645161312E-11"/>
    <n v="5.2525471774193559E-3"/>
    <n v="2.4979540322580651E-4"/>
    <e v="#VALUE!"/>
    <n v="0"/>
  </r>
  <r>
    <x v="0"/>
    <x v="0"/>
    <s v="120000-800000"/>
    <n v="260000"/>
    <x v="3"/>
    <x v="12"/>
    <x v="8"/>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120000-800000"/>
    <n v="260000"/>
    <x v="3"/>
    <x v="12"/>
    <x v="8"/>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120000-800000"/>
    <n v="260000"/>
    <x v="3"/>
    <x v="12"/>
    <x v="8"/>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0"/>
    <x v="0"/>
    <s v="120000-800000"/>
    <n v="260000"/>
    <x v="3"/>
    <x v="13"/>
    <x v="9"/>
    <s v="NA"/>
    <s v="Material"/>
    <x v="0"/>
    <n v="1"/>
    <n v="0.85"/>
    <n v="1.1499999999999999"/>
    <n v="1.2"/>
    <n v="0.96"/>
    <n v="1.44"/>
    <n v="1.4091136363636363"/>
    <n v="1.2682022727272726"/>
    <n v="1.550025"/>
    <n v="0.85"/>
    <n v="1.550025"/>
    <n v="0.3500125"/>
    <n v="1.2000124999999999"/>
    <n v="5.8452221774193545"/>
    <n v="0.29167404506203065"/>
    <n v="350"/>
    <n v="500"/>
    <n v="12"/>
    <n v="18"/>
    <n v="14.02853322580645"/>
    <n v="3.0512059766129029E-7"/>
    <n v="7.4234321653225799E-2"/>
    <n v="3.2791696415322576E-3"/>
    <n v="1.1164374358870968"/>
    <n v="0"/>
    <n v="14.02853322580645"/>
    <n v="3.0512059766129029E-7"/>
    <n v="7.4234321653225799E-2"/>
    <n v="3.2791696415322576E-3"/>
    <n v="1.1164374358870968"/>
    <n v="0"/>
  </r>
  <r>
    <x v="0"/>
    <x v="0"/>
    <s v="120000-800000"/>
    <n v="260000"/>
    <x v="3"/>
    <x v="13"/>
    <x v="9"/>
    <s v="NA"/>
    <s v="Material"/>
    <x v="1"/>
    <n v="4.0000000000000001E-3"/>
    <n v="3.4000000000000002E-3"/>
    <n v="4.5999999999999999E-3"/>
    <n v="0.05"/>
    <n v="0.04"/>
    <n v="6.0000000000000005E-2"/>
    <n v="0.06"/>
    <n v="5.3999999999999999E-2"/>
    <n v="6.6000000000000003E-2"/>
    <n v="3.4000000000000002E-3"/>
    <n v="6.6000000000000003E-2"/>
    <n v="3.1300000000000001E-2"/>
    <n v="3.4700000000000002E-2"/>
    <n v="0.16902258064516129"/>
    <n v="0.90201729106628237"/>
    <n v="350"/>
    <n v="500"/>
    <n v="12"/>
    <n v="18"/>
    <n v="0.90089035483870972"/>
    <n v="7.5553093548387099E-11"/>
    <n v="5.188993225806451E-3"/>
    <n v="2.467729677419355E-4"/>
    <s v="NA"/>
    <n v="0"/>
    <n v="0.90089035483870972"/>
    <n v="7.5553093548387099E-11"/>
    <n v="5.188993225806451E-3"/>
    <n v="2.467729677419355E-4"/>
    <e v="#VALUE!"/>
    <n v="0"/>
  </r>
  <r>
    <x v="0"/>
    <x v="0"/>
    <s v="120000-800000"/>
    <n v="260000"/>
    <x v="3"/>
    <x v="13"/>
    <x v="9"/>
    <s v="NA"/>
    <s v="Material"/>
    <x v="41"/>
    <n v="0.32200000000000001"/>
    <n v="0.2737"/>
    <n v="0.37030000000000002"/>
    <n v="0.4"/>
    <n v="0.32"/>
    <n v="0.48000000000000004"/>
    <n v="8.0999999999999996E-3"/>
    <n v="7.2899999999999996E-3"/>
    <n v="8.9099999999999995E-3"/>
    <n v="7.2899999999999996E-3"/>
    <n v="0.48000000000000004"/>
    <n v="0.23635500000000001"/>
    <n v="0.243645"/>
    <n v="1.1867869354838709"/>
    <n v="0.97007941882657145"/>
    <n v="350"/>
    <n v="500"/>
    <n v="12"/>
    <n v="18"/>
    <n v="2.6773913264516125"/>
    <n v="1.2532470038709678E-11"/>
    <n v="9.4586918758064516E-3"/>
    <n v="8.1757751985483864E-4"/>
    <e v="#VALUE!"/>
    <n v="0"/>
    <n v="2.6773913264516125"/>
    <n v="1.2532470038709678E-11"/>
    <n v="9.4586918758064516E-3"/>
    <n v="8.1757751985483864E-4"/>
    <e v="#VALUE!"/>
    <n v="0"/>
  </r>
  <r>
    <x v="0"/>
    <x v="0"/>
    <s v="120000-800000"/>
    <n v="260000"/>
    <x v="3"/>
    <x v="13"/>
    <x v="9"/>
    <s v="NA"/>
    <s v="Material"/>
    <x v="6"/>
    <n v="0.10199999999999999"/>
    <n v="8.6699999999999999E-2"/>
    <n v="0.11729999999999999"/>
    <n v="0.2"/>
    <n v="0.16"/>
    <n v="0.24000000000000002"/>
    <n v="0.12540000000000001"/>
    <n v="0.11286000000000002"/>
    <n v="0.13794000000000001"/>
    <n v="8.6699999999999999E-2"/>
    <n v="0.24000000000000002"/>
    <n v="7.665000000000001E-2"/>
    <n v="0.16335"/>
    <n v="0.79567258064516122"/>
    <n v="0.46923783287419657"/>
    <n v="350"/>
    <n v="500"/>
    <n v="12"/>
    <n v="18"/>
    <n v="1.742522951612903"/>
    <n v="3.1588201451612905E-10"/>
    <n v="6.9860052580645151E-3"/>
    <n v="2.7530271290322577E-4"/>
    <n v="9.3093691935483863E-2"/>
    <n v="0"/>
    <n v="1.742522951612903"/>
    <n v="3.1588201451612905E-10"/>
    <n v="6.9860052580645151E-3"/>
    <n v="2.7530271290322577E-4"/>
    <n v="9.3093691935483863E-2"/>
    <n v="0"/>
  </r>
  <r>
    <x v="0"/>
    <x v="0"/>
    <s v="120000-800000"/>
    <n v="260000"/>
    <x v="3"/>
    <x v="13"/>
    <x v="9"/>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n v="0"/>
  </r>
  <r>
    <x v="0"/>
    <x v="0"/>
    <s v="120000-800000"/>
    <n v="260000"/>
    <x v="3"/>
    <x v="13"/>
    <x v="9"/>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n v="0"/>
  </r>
  <r>
    <x v="0"/>
    <x v="0"/>
    <s v="120000-800000"/>
    <n v="260000"/>
    <x v="3"/>
    <x v="13"/>
    <x v="9"/>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n v="0"/>
  </r>
  <r>
    <x v="1"/>
    <x v="0"/>
    <s v="120000-800000"/>
    <n v="260000"/>
    <x v="3"/>
    <x v="12"/>
    <x v="5"/>
    <s v="In building utility transformer vault and oil filled transformers"/>
    <s v="Equipment"/>
    <x v="45"/>
    <s v=" 0.039"/>
    <n v="3.7830000000000003E-2"/>
    <n v="4.0169999999999997E-2"/>
    <n v="7.009615384615385E-2"/>
    <n v="6.3086538461538472E-2"/>
    <n v="7.7105769230769228E-2"/>
    <s v="NA"/>
    <s v="NA"/>
    <s v="NA"/>
    <n v="3.7830000000000003E-2"/>
    <n v="7.7105769230769228E-2"/>
    <n v="1.9637884615384613E-2"/>
    <n v="5.7467884615384615E-2"/>
    <n v="0.27992421215880897"/>
    <n v="0.34171928803043838"/>
    <s v="NA"/>
    <s v="NA"/>
    <s v="NA"/>
    <s v="NA"/>
    <m/>
    <m/>
    <m/>
    <m/>
    <m/>
    <m/>
    <n v="0.14502873431947894"/>
    <n v="3.2807117665012415E-13"/>
    <n v="2.6427644869913154E-4"/>
    <n v="3.8517571593052116E-5"/>
    <n v="3.3031057034739456E-5"/>
    <n v="0.14502873431947894"/>
  </r>
  <r>
    <x v="1"/>
    <x v="0"/>
    <s v="120000-800000"/>
    <n v="260000"/>
    <x v="3"/>
    <x v="12"/>
    <x v="5"/>
    <s v="Backup generator for life safety systems 500kw diesel"/>
    <s v="Equipment"/>
    <x v="48"/>
    <n v="1.2403846153846154E-4"/>
    <n v="1.2031730769230769E-4"/>
    <n v="1.2775961538461538E-4"/>
    <n v="6.5434615384615383E-2"/>
    <n v="5.8891153846153843E-2"/>
    <n v="7.1978076923076922E-2"/>
    <s v="NA"/>
    <s v="NA"/>
    <s v="NA"/>
    <n v="1.2031730769230769E-4"/>
    <n v="7.1978076923076922E-2"/>
    <n v="3.5928879807692306E-2"/>
    <n v="3.6049197115384617E-2"/>
    <n v="0.17559447627171215"/>
    <n v="0.99666241366465935"/>
    <s v="NA"/>
    <s v="NA"/>
    <s v="NA"/>
    <s v="NA"/>
    <m/>
    <m/>
    <m/>
    <m/>
    <m/>
    <m/>
    <n v="9.0975498156374068E-2"/>
    <n v="2.0579672619044666E-13"/>
    <n v="1.6577874504812345E-4"/>
    <n v="2.4161799934987595E-5"/>
    <n v="2.0720148200062033E-5"/>
    <n v="9.0975498156374068E-2"/>
  </r>
  <r>
    <x v="1"/>
    <x v="0"/>
    <s v="120000-800000"/>
    <n v="260000"/>
    <x v="3"/>
    <x v="12"/>
    <x v="5"/>
    <s v="Code minimum time clock controlled lighting system ( Occupancy Sensors in offices)"/>
    <s v="Equipment"/>
    <x v="46"/>
    <n v="0.68"/>
    <n v="0.65959999999999996"/>
    <n v="0.70040000000000002"/>
    <n v="2.8461538461538462E-4"/>
    <n v="2.5615384615384617E-4"/>
    <n v="2.5871538461538464E-4"/>
    <s v="NA"/>
    <s v="NA"/>
    <s v="NA"/>
    <n v="2.5615384615384617E-4"/>
    <n v="0.70040000000000002"/>
    <n v="0.35007192307692309"/>
    <n v="0.35032807692307694"/>
    <n v="1.7064367617866005"/>
    <n v="0.99926881725152139"/>
    <s v="NA"/>
    <s v="NA"/>
    <s v="NA"/>
    <s v="NA"/>
    <m/>
    <m/>
    <m/>
    <m/>
    <m/>
    <m/>
    <n v="0.14728255690980149"/>
    <n v="4.9042992533746901E-12"/>
    <n v="7.0492902629404471E-4"/>
    <n v="6.0066574014888339E-5"/>
    <n v="5.2336415483995043E-5"/>
    <n v="0.14728255690980149"/>
  </r>
  <r>
    <x v="1"/>
    <x v="0"/>
    <s v="120000-800000"/>
    <n v="260000"/>
    <x v="3"/>
    <x v="12"/>
    <x v="5"/>
    <s v="Code minimum time clock controlled lighting system ( Occupancy Sensors in offices)"/>
    <s v="Material "/>
    <x v="18"/>
    <n v="0.21"/>
    <n v="0.20369999999999999"/>
    <n v="0.21629999999999999"/>
    <n v="6.9171428571428453E-2"/>
    <n v="6.2254285714285609E-2"/>
    <n v="7.6088571428571297E-2"/>
    <s v="NA"/>
    <s v="NA"/>
    <s v="NA"/>
    <n v="6.2254285714285609E-2"/>
    <n v="0.21629999999999999"/>
    <n v="7.7022857142857198E-2"/>
    <n v="0.13927714285714282"/>
    <n v="0.6784144700460828"/>
    <n v="0.55301864730137296"/>
    <s v="NA"/>
    <s v="NA"/>
    <s v="NA"/>
    <s v="NA"/>
    <m/>
    <m/>
    <m/>
    <m/>
    <m/>
    <m/>
    <n v="5.8553952909677402E-2"/>
    <n v="1.9497631869124418E-12"/>
    <n v="2.8025301757603682E-4"/>
    <n v="2.3880189345622116E-5"/>
    <n v="2.080697179631336E-5"/>
    <n v="5.8553952909677402E-2"/>
  </r>
  <r>
    <x v="1"/>
    <x v="0"/>
    <s v="120000-800000"/>
    <n v="260000"/>
    <x v="3"/>
    <x v="12"/>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0"/>
    <s v="120000-800000"/>
    <n v="260000"/>
    <x v="3"/>
    <x v="12"/>
    <x v="5"/>
    <s v="LED Lighting"/>
    <s v="Material "/>
    <x v="21"/>
    <n v="0.02"/>
    <n v="1.9400000000000001E-2"/>
    <n v="2.06E-2"/>
    <n v="1.0229857142857153E-2"/>
    <n v="9.2068714285714372E-3"/>
    <n v="1.125284285714287E-2"/>
    <s v="NA"/>
    <s v="NA"/>
    <s v="NA"/>
    <n v="9.2068714285714372E-3"/>
    <n v="2.06E-2"/>
    <n v="5.6965642857142815E-3"/>
    <n v="1.4903435714285719E-2"/>
    <n v="7.259415460829495E-2"/>
    <n v="0.38223161389919158"/>
    <s v="NA"/>
    <s v="NA"/>
    <s v="NA"/>
    <s v="NA"/>
    <m/>
    <m/>
    <m/>
    <m/>
    <m/>
    <m/>
    <n v="6.2656014842419373E-3"/>
    <n v="2.0863560034423968E-13"/>
    <n v="2.9988645268686646E-5"/>
    <n v="2.5553142422119824E-6"/>
    <n v="2.2264627218364065E-6"/>
    <n v="6.2656014842419373E-3"/>
  </r>
  <r>
    <x v="1"/>
    <x v="0"/>
    <s v="120000-800000"/>
    <n v="260000"/>
    <x v="3"/>
    <x v="12"/>
    <x v="5"/>
    <s v="Daylight Sensors"/>
    <s v="Equipment"/>
    <x v="34"/>
    <n v="1.5E-3"/>
    <n v="1.4550000000000001E-3"/>
    <n v="1.5449999999999999E-3"/>
    <n v="1.4999999999999999E-4"/>
    <n v="1.3499999999999997E-4"/>
    <n v="1.65E-4"/>
    <s v="NA"/>
    <s v="NA"/>
    <s v="NA"/>
    <n v="1.3499999999999997E-4"/>
    <n v="1.5449999999999999E-3"/>
    <n v="7.0500000000000001E-4"/>
    <n v="8.4000000000000003E-4"/>
    <n v="4.0916129032258063E-3"/>
    <n v="0.8392857142857143"/>
    <s v="NA"/>
    <s v="NA"/>
    <s v="NA"/>
    <s v="NA"/>
    <m/>
    <m/>
    <m/>
    <m/>
    <m/>
    <m/>
    <n v="1.8412258064516129E-2"/>
    <n v="3.9443148387096777E-9"/>
    <n v="4.1734451612903226E-5"/>
    <n v="1.0842774193548387E-5"/>
    <n v="2.9418696774193547E-6"/>
    <n v="1.8412258064516129E-2"/>
  </r>
  <r>
    <x v="1"/>
    <x v="0"/>
    <s v="120000-800000"/>
    <n v="260000"/>
    <x v="3"/>
    <x v="12"/>
    <x v="5"/>
    <s v="4000A Service Distribution"/>
    <s v="Material "/>
    <x v="28"/>
    <n v="0.06"/>
    <n v="5.8199999999999995E-2"/>
    <n v="6.1800000000000001E-2"/>
    <n v="2.9000000000000001E-2"/>
    <n v="2.6100000000000002E-2"/>
    <n v="3.1900000000000005E-2"/>
    <s v="NA"/>
    <s v="NA"/>
    <s v="NA"/>
    <n v="2.6100000000000002E-2"/>
    <n v="6.1800000000000001E-2"/>
    <n v="1.7849999999999998E-2"/>
    <n v="4.3950000000000003E-2"/>
    <n v="0.21407903225806454"/>
    <n v="0.40614334470989755"/>
    <s v="NA"/>
    <s v="NA"/>
    <s v="NA"/>
    <s v="NA"/>
    <m/>
    <m/>
    <m/>
    <m/>
    <m/>
    <m/>
    <n v="1.8477161274193549E-2"/>
    <n v="6.1526313870967747E-13"/>
    <n v="8.8436048225806464E-5"/>
    <n v="7.5355819354838724E-6"/>
    <n v="6.5658039193548401E-6"/>
    <n v="1.8477161274193549E-2"/>
  </r>
  <r>
    <x v="1"/>
    <x v="0"/>
    <s v="120000-800000"/>
    <n v="260000"/>
    <x v="3"/>
    <x v="12"/>
    <x v="5"/>
    <s v="2000 amp aluminum bus duct riser"/>
    <s v="NA"/>
    <x v="29"/>
    <s v="NA"/>
    <s v="NA"/>
    <s v="NA"/>
    <s v="NA"/>
    <s v="NA"/>
    <s v="NA"/>
    <s v="NA"/>
    <s v="NA"/>
    <s v="NA"/>
    <n v="0"/>
    <n v="0"/>
    <n v="0"/>
    <n v="0"/>
    <n v="0"/>
    <n v="0"/>
    <s v="NA"/>
    <s v="NA"/>
    <s v="NA"/>
    <s v="NA"/>
    <m/>
    <m/>
    <m/>
    <m/>
    <m/>
    <m/>
    <n v="0"/>
    <e v="#N/A"/>
    <e v="#N/A"/>
    <e v="#N/A"/>
    <e v="#N/A"/>
    <n v="0"/>
  </r>
  <r>
    <x v="1"/>
    <x v="0"/>
    <s v="120000-800000"/>
    <n v="260000"/>
    <x v="3"/>
    <x v="12"/>
    <x v="5"/>
    <s v="VFD"/>
    <s v="NA"/>
    <x v="29"/>
    <s v="NA"/>
    <s v="NA"/>
    <s v="NA"/>
    <s v="NA"/>
    <s v="NA"/>
    <s v="NA"/>
    <s v="NA"/>
    <s v="NA"/>
    <s v="NA"/>
    <n v="0"/>
    <n v="0"/>
    <n v="0"/>
    <n v="0"/>
    <n v="0"/>
    <n v="0"/>
    <s v="NA"/>
    <s v="NA"/>
    <s v="NA"/>
    <s v="NA"/>
    <m/>
    <m/>
    <m/>
    <m/>
    <m/>
    <m/>
    <n v="0"/>
    <e v="#N/A"/>
    <e v="#N/A"/>
    <e v="#N/A"/>
    <e v="#N/A"/>
    <n v="0"/>
  </r>
  <r>
    <x v="1"/>
    <x v="0"/>
    <s v="120000-800000"/>
    <n v="260000"/>
    <x v="3"/>
    <x v="12"/>
    <x v="5"/>
    <s v="Sub-metering"/>
    <s v="NA"/>
    <x v="29"/>
    <s v="NA"/>
    <s v="NA"/>
    <s v="NA"/>
    <s v="NA"/>
    <s v="NA"/>
    <s v="NA"/>
    <s v="NA"/>
    <s v="NA"/>
    <s v="NA"/>
    <n v="0"/>
    <n v="0"/>
    <n v="0"/>
    <n v="0"/>
    <n v="0"/>
    <n v="0"/>
    <s v="NA"/>
    <s v="NA"/>
    <s v="NA"/>
    <s v="NA"/>
    <m/>
    <m/>
    <m/>
    <m/>
    <m/>
    <m/>
    <n v="0"/>
    <e v="#N/A"/>
    <e v="#N/A"/>
    <e v="#N/A"/>
    <e v="#N/A"/>
    <n v="0"/>
  </r>
  <r>
    <x v="1"/>
    <x v="0"/>
    <s v="120000-800000"/>
    <n v="260000"/>
    <x v="3"/>
    <x v="12"/>
    <x v="5"/>
    <s v="DATA/AV/Access CNTRL"/>
    <s v="NA"/>
    <x v="29"/>
    <s v="NA"/>
    <s v="NA"/>
    <s v="NA"/>
    <s v="NA"/>
    <s v="NA"/>
    <s v="NA"/>
    <s v="NA"/>
    <s v="NA"/>
    <s v="NA"/>
    <n v="0"/>
    <n v="0"/>
    <n v="0"/>
    <n v="0"/>
    <n v="0"/>
    <n v="0"/>
    <s v="NA"/>
    <s v="NA"/>
    <s v="NA"/>
    <s v="NA"/>
    <m/>
    <m/>
    <m/>
    <m/>
    <m/>
    <m/>
    <n v="0"/>
    <e v="#N/A"/>
    <e v="#N/A"/>
    <e v="#N/A"/>
    <e v="#N/A"/>
    <n v="0"/>
  </r>
  <r>
    <x v="1"/>
    <x v="0"/>
    <s v="120000-800000"/>
    <n v="260000"/>
    <x v="3"/>
    <x v="12"/>
    <x v="5"/>
    <s v="DAS - emergency responder radio only"/>
    <s v="NA"/>
    <x v="29"/>
    <s v="NA"/>
    <s v="NA"/>
    <s v="NA"/>
    <s v="NA"/>
    <s v="NA"/>
    <s v="NA"/>
    <s v="NA"/>
    <s v="NA"/>
    <s v="NA"/>
    <n v="0"/>
    <n v="0"/>
    <n v="0"/>
    <n v="0"/>
    <n v="0"/>
    <n v="0"/>
    <s v="NA"/>
    <s v="NA"/>
    <s v="NA"/>
    <s v="NA"/>
    <m/>
    <m/>
    <m/>
    <m/>
    <m/>
    <m/>
    <n v="0"/>
    <e v="#N/A"/>
    <e v="#N/A"/>
    <e v="#N/A"/>
    <e v="#N/A"/>
    <n v="0"/>
  </r>
  <r>
    <x v="1"/>
    <x v="0"/>
    <s v="120000-800000"/>
    <n v="260000"/>
    <x v="3"/>
    <x v="12"/>
    <x v="5"/>
    <s v="FA"/>
    <s v="NA"/>
    <x v="29"/>
    <s v="NA"/>
    <s v="NA"/>
    <s v="NA"/>
    <s v="NA"/>
    <s v="NA"/>
    <s v="NA"/>
    <s v="NA"/>
    <s v="NA"/>
    <s v="NA"/>
    <n v="0"/>
    <n v="0"/>
    <n v="0"/>
    <n v="0"/>
    <n v="0"/>
    <n v="0"/>
    <s v="NA"/>
    <s v="NA"/>
    <s v="NA"/>
    <s v="NA"/>
    <m/>
    <m/>
    <m/>
    <m/>
    <m/>
    <m/>
    <n v="0"/>
    <e v="#N/A"/>
    <e v="#N/A"/>
    <e v="#N/A"/>
    <e v="#N/A"/>
    <n v="0"/>
  </r>
  <r>
    <x v="1"/>
    <x v="0"/>
    <s v="120000-800000"/>
    <n v="260000"/>
    <x v="3"/>
    <x v="13"/>
    <x v="5"/>
    <s v="In building utility transformer vault and oil filled transformers"/>
    <s v="Equipment"/>
    <x v="45"/>
    <s v=" 0.039"/>
    <n v="3.7830000000000003E-2"/>
    <n v="4.0169999999999997E-2"/>
    <n v="7.009615384615385E-2"/>
    <n v="6.3086538461538472E-2"/>
    <n v="7.7105769230769228E-2"/>
    <s v="NA"/>
    <s v="NA"/>
    <s v="NA"/>
    <n v="3.7830000000000003E-2"/>
    <n v="7.7105769230769228E-2"/>
    <n v="1.9637884615384613E-2"/>
    <n v="5.7467884615384615E-2"/>
    <n v="0.27992421215880897"/>
    <n v="0.34171928803043838"/>
    <s v="NA"/>
    <s v="NA"/>
    <s v="NA"/>
    <s v="NA"/>
    <m/>
    <m/>
    <m/>
    <m/>
    <m/>
    <m/>
    <n v="0.14502873431947894"/>
    <n v="3.2807117665012415E-13"/>
    <n v="2.6427644869913154E-4"/>
    <n v="3.8517571593052116E-5"/>
    <n v="3.3031057034739456E-5"/>
    <n v="0.14502873431947894"/>
  </r>
  <r>
    <x v="1"/>
    <x v="0"/>
    <s v="120000-800000"/>
    <n v="260000"/>
    <x v="3"/>
    <x v="13"/>
    <x v="5"/>
    <s v="Backup generator for life safety systems 500kw diesel"/>
    <s v="Equipment"/>
    <x v="48"/>
    <n v="1.2403846153846154E-4"/>
    <n v="1.2031730769230769E-4"/>
    <n v="1.2775961538461538E-4"/>
    <n v="6.5434615384615383E-2"/>
    <n v="5.8891153846153843E-2"/>
    <n v="7.1978076923076922E-2"/>
    <s v="NA"/>
    <s v="NA"/>
    <s v="NA"/>
    <n v="1.2031730769230769E-4"/>
    <n v="7.1978076923076922E-2"/>
    <n v="3.5928879807692306E-2"/>
    <n v="3.6049197115384617E-2"/>
    <n v="0.17559447627171215"/>
    <n v="0.99666241366465935"/>
    <s v="NA"/>
    <s v="NA"/>
    <s v="NA"/>
    <s v="NA"/>
    <m/>
    <m/>
    <m/>
    <m/>
    <m/>
    <m/>
    <n v="9.0975498156374068E-2"/>
    <n v="2.0579672619044666E-13"/>
    <n v="1.6577874504812345E-4"/>
    <n v="2.4161799934987595E-5"/>
    <n v="2.0720148200062033E-5"/>
    <n v="9.0975498156374068E-2"/>
  </r>
  <r>
    <x v="1"/>
    <x v="0"/>
    <s v="120000-800000"/>
    <n v="260000"/>
    <x v="3"/>
    <x v="13"/>
    <x v="5"/>
    <s v="Code minimum time clock controlled lighting system ( Occupancy Sensors in offices)"/>
    <s v="Equipment"/>
    <x v="46"/>
    <n v="0.68"/>
    <n v="0.65959999999999996"/>
    <n v="0.70040000000000002"/>
    <n v="2.8461538461538462E-4"/>
    <n v="2.5615384615384617E-4"/>
    <n v="2.5871538461538464E-4"/>
    <s v="NA"/>
    <s v="NA"/>
    <s v="NA"/>
    <n v="2.5615384615384617E-4"/>
    <n v="0.70040000000000002"/>
    <n v="0.35007192307692309"/>
    <n v="0.35032807692307694"/>
    <n v="1.7064367617866005"/>
    <n v="0.99926881725152139"/>
    <s v="NA"/>
    <s v="NA"/>
    <s v="NA"/>
    <s v="NA"/>
    <m/>
    <m/>
    <m/>
    <m/>
    <m/>
    <m/>
    <n v="0.14728255690980149"/>
    <n v="4.9042992533746901E-12"/>
    <n v="7.0492902629404471E-4"/>
    <n v="6.0066574014888339E-5"/>
    <n v="5.2336415483995043E-5"/>
    <n v="0.14728255690980149"/>
  </r>
  <r>
    <x v="1"/>
    <x v="0"/>
    <s v="120000-800000"/>
    <n v="260000"/>
    <x v="3"/>
    <x v="13"/>
    <x v="5"/>
    <s v="Code minimum time clock controlled lighting system ( Occupancy Sensors in offices)"/>
    <s v="Material "/>
    <x v="18"/>
    <n v="0.21"/>
    <n v="0.20369999999999999"/>
    <n v="0.21629999999999999"/>
    <n v="6.9171428571428453E-2"/>
    <n v="6.2254285714285609E-2"/>
    <n v="7.6088571428571297E-2"/>
    <s v="NA"/>
    <s v="NA"/>
    <s v="NA"/>
    <n v="6.2254285714285609E-2"/>
    <n v="0.21629999999999999"/>
    <n v="7.7022857142857198E-2"/>
    <n v="0.13927714285714282"/>
    <n v="0.6784144700460828"/>
    <n v="0.55301864730137296"/>
    <s v="NA"/>
    <s v="NA"/>
    <s v="NA"/>
    <s v="NA"/>
    <m/>
    <m/>
    <m/>
    <m/>
    <m/>
    <m/>
    <n v="5.8553952909677402E-2"/>
    <n v="1.9497631869124418E-12"/>
    <n v="2.8025301757603682E-4"/>
    <n v="2.3880189345622116E-5"/>
    <n v="2.080697179631336E-5"/>
    <n v="5.8553952909677402E-2"/>
  </r>
  <r>
    <x v="1"/>
    <x v="0"/>
    <s v="120000-800000"/>
    <n v="260000"/>
    <x v="3"/>
    <x v="13"/>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0"/>
    <s v="120000-800000"/>
    <n v="260000"/>
    <x v="3"/>
    <x v="13"/>
    <x v="5"/>
    <s v="LED Lighting"/>
    <s v="Material "/>
    <x v="21"/>
    <n v="0.02"/>
    <n v="1.9400000000000001E-2"/>
    <n v="2.06E-2"/>
    <n v="1.0229857142857153E-2"/>
    <n v="9.2068714285714372E-3"/>
    <n v="1.125284285714287E-2"/>
    <s v="NA"/>
    <s v="NA"/>
    <s v="NA"/>
    <n v="9.2068714285714372E-3"/>
    <n v="2.06E-2"/>
    <n v="5.6965642857142815E-3"/>
    <n v="1.4903435714285719E-2"/>
    <n v="7.259415460829495E-2"/>
    <n v="0.38223161389919158"/>
    <s v="NA"/>
    <s v="NA"/>
    <s v="NA"/>
    <s v="NA"/>
    <m/>
    <m/>
    <m/>
    <m/>
    <m/>
    <m/>
    <n v="6.2656014842419373E-3"/>
    <n v="2.0863560034423968E-13"/>
    <n v="2.9988645268686646E-5"/>
    <n v="2.5553142422119824E-6"/>
    <n v="2.2264627218364065E-6"/>
    <n v="6.2656014842419373E-3"/>
  </r>
  <r>
    <x v="1"/>
    <x v="0"/>
    <s v="120000-800000"/>
    <n v="260000"/>
    <x v="3"/>
    <x v="13"/>
    <x v="5"/>
    <s v="Daylight Sensors"/>
    <s v="Equipment"/>
    <x v="34"/>
    <n v="1.5E-3"/>
    <n v="1.4550000000000001E-3"/>
    <n v="1.5449999999999999E-3"/>
    <n v="1.4999999999999999E-4"/>
    <n v="1.3499999999999997E-4"/>
    <n v="1.65E-4"/>
    <s v="NA"/>
    <s v="NA"/>
    <s v="NA"/>
    <n v="1.3499999999999997E-4"/>
    <n v="1.5449999999999999E-3"/>
    <n v="7.0500000000000001E-4"/>
    <n v="8.4000000000000003E-4"/>
    <n v="4.0916129032258063E-3"/>
    <n v="0.8392857142857143"/>
    <s v="NA"/>
    <s v="NA"/>
    <s v="NA"/>
    <s v="NA"/>
    <m/>
    <m/>
    <m/>
    <m/>
    <m/>
    <m/>
    <n v="1.8412258064516129E-2"/>
    <n v="3.9443148387096777E-9"/>
    <n v="4.1734451612903226E-5"/>
    <n v="1.0842774193548387E-5"/>
    <n v="2.9418696774193547E-6"/>
    <n v="1.8412258064516129E-2"/>
  </r>
  <r>
    <x v="1"/>
    <x v="0"/>
    <s v="120000-800000"/>
    <n v="260000"/>
    <x v="3"/>
    <x v="13"/>
    <x v="5"/>
    <s v="4000A Service Distribution"/>
    <s v="Material "/>
    <x v="28"/>
    <n v="0.06"/>
    <n v="5.8199999999999995E-2"/>
    <n v="6.1800000000000001E-2"/>
    <n v="2.9000000000000001E-2"/>
    <n v="2.6100000000000002E-2"/>
    <n v="3.1900000000000005E-2"/>
    <s v="NA"/>
    <s v="NA"/>
    <s v="NA"/>
    <n v="2.6100000000000002E-2"/>
    <n v="6.1800000000000001E-2"/>
    <n v="1.7849999999999998E-2"/>
    <n v="4.3950000000000003E-2"/>
    <n v="0.21407903225806454"/>
    <n v="0.40614334470989755"/>
    <s v="NA"/>
    <s v="NA"/>
    <s v="NA"/>
    <s v="NA"/>
    <m/>
    <m/>
    <m/>
    <m/>
    <m/>
    <m/>
    <n v="1.8477161274193549E-2"/>
    <n v="6.1526313870967747E-13"/>
    <n v="8.8436048225806464E-5"/>
    <n v="7.5355819354838724E-6"/>
    <n v="6.5658039193548401E-6"/>
    <n v="1.8477161274193549E-2"/>
  </r>
  <r>
    <x v="1"/>
    <x v="0"/>
    <s v="120000-800000"/>
    <n v="260000"/>
    <x v="3"/>
    <x v="13"/>
    <x v="5"/>
    <s v="2000 amp aluminum bus duct riser"/>
    <s v="NA"/>
    <x v="29"/>
    <s v="NA"/>
    <s v="NA"/>
    <s v="NA"/>
    <s v="NA"/>
    <s v="NA"/>
    <s v="NA"/>
    <s v="NA"/>
    <s v="NA"/>
    <s v="NA"/>
    <n v="0"/>
    <n v="0"/>
    <n v="0"/>
    <n v="0"/>
    <n v="0"/>
    <n v="0"/>
    <s v="NA"/>
    <s v="NA"/>
    <s v="NA"/>
    <s v="NA"/>
    <m/>
    <m/>
    <m/>
    <m/>
    <m/>
    <m/>
    <n v="0"/>
    <e v="#N/A"/>
    <e v="#N/A"/>
    <e v="#N/A"/>
    <e v="#N/A"/>
    <n v="0"/>
  </r>
  <r>
    <x v="1"/>
    <x v="0"/>
    <s v="120000-800000"/>
    <n v="260000"/>
    <x v="3"/>
    <x v="13"/>
    <x v="5"/>
    <s v="VFD"/>
    <s v="NA"/>
    <x v="29"/>
    <s v="NA"/>
    <s v="NA"/>
    <s v="NA"/>
    <s v="NA"/>
    <s v="NA"/>
    <s v="NA"/>
    <s v="NA"/>
    <s v="NA"/>
    <s v="NA"/>
    <n v="0"/>
    <n v="0"/>
    <n v="0"/>
    <n v="0"/>
    <n v="0"/>
    <n v="0"/>
    <s v="NA"/>
    <s v="NA"/>
    <s v="NA"/>
    <s v="NA"/>
    <m/>
    <m/>
    <m/>
    <m/>
    <m/>
    <m/>
    <n v="0"/>
    <e v="#N/A"/>
    <e v="#N/A"/>
    <e v="#N/A"/>
    <e v="#N/A"/>
    <n v="0"/>
  </r>
  <r>
    <x v="1"/>
    <x v="0"/>
    <s v="120000-800000"/>
    <n v="260000"/>
    <x v="3"/>
    <x v="13"/>
    <x v="5"/>
    <s v="Sub-metering"/>
    <s v="NA"/>
    <x v="29"/>
    <s v="NA"/>
    <s v="NA"/>
    <s v="NA"/>
    <s v="NA"/>
    <s v="NA"/>
    <s v="NA"/>
    <s v="NA"/>
    <s v="NA"/>
    <s v="NA"/>
    <n v="0"/>
    <n v="0"/>
    <n v="0"/>
    <n v="0"/>
    <n v="0"/>
    <n v="0"/>
    <s v="NA"/>
    <s v="NA"/>
    <s v="NA"/>
    <s v="NA"/>
    <m/>
    <m/>
    <m/>
    <m/>
    <m/>
    <m/>
    <n v="0"/>
    <e v="#N/A"/>
    <e v="#N/A"/>
    <e v="#N/A"/>
    <e v="#N/A"/>
    <n v="0"/>
  </r>
  <r>
    <x v="1"/>
    <x v="0"/>
    <s v="120000-800000"/>
    <n v="260000"/>
    <x v="3"/>
    <x v="13"/>
    <x v="5"/>
    <s v="DATA/AV/Access CNTRL"/>
    <s v="NA"/>
    <x v="29"/>
    <s v="NA"/>
    <s v="NA"/>
    <s v="NA"/>
    <s v="NA"/>
    <s v="NA"/>
    <s v="NA"/>
    <s v="NA"/>
    <s v="NA"/>
    <s v="NA"/>
    <n v="0"/>
    <n v="0"/>
    <n v="0"/>
    <n v="0"/>
    <n v="0"/>
    <n v="0"/>
    <s v="NA"/>
    <s v="NA"/>
    <s v="NA"/>
    <s v="NA"/>
    <m/>
    <m/>
    <m/>
    <m/>
    <m/>
    <m/>
    <n v="0"/>
    <e v="#N/A"/>
    <e v="#N/A"/>
    <e v="#N/A"/>
    <e v="#N/A"/>
    <n v="0"/>
  </r>
  <r>
    <x v="1"/>
    <x v="0"/>
    <s v="120000-800000"/>
    <n v="260000"/>
    <x v="3"/>
    <x v="13"/>
    <x v="5"/>
    <s v="DAS - emergency responder radio only"/>
    <s v="NA"/>
    <x v="29"/>
    <s v="NA"/>
    <s v="NA"/>
    <s v="NA"/>
    <s v="NA"/>
    <s v="NA"/>
    <s v="NA"/>
    <s v="NA"/>
    <s v="NA"/>
    <s v="NA"/>
    <n v="0"/>
    <n v="0"/>
    <n v="0"/>
    <n v="0"/>
    <n v="0"/>
    <n v="0"/>
    <s v="NA"/>
    <s v="NA"/>
    <s v="NA"/>
    <s v="NA"/>
    <m/>
    <m/>
    <m/>
    <m/>
    <m/>
    <m/>
    <n v="0"/>
    <e v="#N/A"/>
    <e v="#N/A"/>
    <e v="#N/A"/>
    <e v="#N/A"/>
    <n v="0"/>
  </r>
  <r>
    <x v="1"/>
    <x v="0"/>
    <s v="120000-800000"/>
    <n v="260000"/>
    <x v="3"/>
    <x v="13"/>
    <x v="5"/>
    <s v="FA"/>
    <s v="NA"/>
    <x v="29"/>
    <s v="NA"/>
    <s v="NA"/>
    <s v="NA"/>
    <s v="NA"/>
    <s v="NA"/>
    <s v="NA"/>
    <s v="NA"/>
    <s v="NA"/>
    <s v="NA"/>
    <n v="0"/>
    <n v="0"/>
    <n v="0"/>
    <n v="0"/>
    <n v="0"/>
    <n v="0"/>
    <s v="NA"/>
    <s v="NA"/>
    <s v="NA"/>
    <s v="NA"/>
    <m/>
    <m/>
    <m/>
    <m/>
    <m/>
    <m/>
    <n v="0"/>
    <e v="#N/A"/>
    <e v="#N/A"/>
    <e v="#N/A"/>
    <e v="#N/A"/>
    <n v="0"/>
  </r>
  <r>
    <x v="1"/>
    <x v="1"/>
    <s v="120000-800000"/>
    <n v="260000"/>
    <x v="3"/>
    <x v="14"/>
    <x v="5"/>
    <s v="In building utility transformer vault and oil filled transformers"/>
    <s v="Equipment"/>
    <x v="45"/>
    <n v="3.9E-2"/>
    <n v="2.7299999999999998E-2"/>
    <s v="0.0395.46"/>
    <n v="7.009615384615385E-2"/>
    <n v="6.3086538461538472E-2"/>
    <n v="7.7105769230769228E-2"/>
    <s v="NA"/>
    <s v="NA"/>
    <s v="NA"/>
    <n v="2.7299999999999998E-2"/>
    <n v="7.7105769230769228E-2"/>
    <n v="2.4902884615384615E-2"/>
    <n v="5.2202884615384609E-2"/>
    <n v="0.25427856699751861"/>
    <n v="0.47704039343537608"/>
    <s v="NA"/>
    <s v="NA"/>
    <s v="NA"/>
    <s v="NA"/>
    <m/>
    <m/>
    <m/>
    <m/>
    <m/>
    <m/>
    <n v="0.13174172556141439"/>
    <n v="2.9801448052109184E-13"/>
    <n v="2.4006439510235731E-4"/>
    <n v="3.4988730818858566E-5"/>
    <n v="3.0004870905707193E-5"/>
    <n v="0.13174172556141439"/>
  </r>
  <r>
    <x v="1"/>
    <x v="1"/>
    <s v="120000-800000"/>
    <n v="260000"/>
    <x v="3"/>
    <x v="14"/>
    <x v="5"/>
    <s v="Backup generator for life safety and optional standby systems 1200kw diesel"/>
    <s v="Equipment"/>
    <x v="48"/>
    <n v="1.9519230769230768E-4"/>
    <n v="1.8933653846153845E-4"/>
    <n v="2.0104807692307691E-4"/>
    <n v="0.13086923076923077"/>
    <n v="0.11778230769230769"/>
    <n v="0.14395615384615384"/>
    <s v="NA"/>
    <s v="NA"/>
    <s v="NA"/>
    <n v="1.8933653846153845E-4"/>
    <n v="0.14395615384615384"/>
    <n v="7.1883408653846154E-2"/>
    <n v="7.2072745192307691E-2"/>
    <n v="0.35106401690446648"/>
    <n v="0.99737298006401254"/>
    <s v="NA"/>
    <s v="NA"/>
    <s v="NA"/>
    <s v="NA"/>
    <m/>
    <m/>
    <m/>
    <m/>
    <m/>
    <m/>
    <n v="0.18188626715820408"/>
    <n v="4.1144702781203475E-13"/>
    <n v="3.3143953835950682E-4"/>
    <n v="4.830640872605459E-5"/>
    <n v="4.1425553994727043E-5"/>
    <n v="0.18188626715820408"/>
  </r>
  <r>
    <x v="1"/>
    <x v="1"/>
    <s v="120000-800000"/>
    <n v="260000"/>
    <x v="3"/>
    <x v="14"/>
    <x v="5"/>
    <s v="Enhanced lighting controls (Occupancy Sensors, network controlled relay panels,  dimming, addressable fixtures)"/>
    <s v="Equipment"/>
    <x v="19"/>
    <n v="0"/>
    <n v="0"/>
    <n v="0"/>
    <n v="2.8571428571428579E-4"/>
    <n v="2.5714285714285721E-4"/>
    <n v="3.1428571428571437E-4"/>
    <s v="NA"/>
    <s v="NA"/>
    <s v="NA"/>
    <n v="0"/>
    <n v="3.1428571428571437E-4"/>
    <n v="1.5714285714285719E-4"/>
    <n v="1.5714285714285719E-4"/>
    <n v="7.6543778801843338E-4"/>
    <n v="1"/>
    <s v="NA"/>
    <s v="NA"/>
    <s v="NA"/>
    <s v="NA"/>
    <m/>
    <m/>
    <m/>
    <m/>
    <m/>
    <m/>
    <n v="3.4444700460829502E-3"/>
    <n v="7.3788202764976976E-10"/>
    <n v="7.8074654377880203E-6"/>
    <n v="2.0284101382488486E-6"/>
    <n v="5.5034976958525367E-7"/>
    <n v="3.4444700460829502E-3"/>
  </r>
  <r>
    <x v="1"/>
    <x v="1"/>
    <s v="120000-800000"/>
    <n v="260000"/>
    <x v="3"/>
    <x v="14"/>
    <x v="5"/>
    <s v="Enhanced lighting controls (Occupancy Sensors, network controlled relay panels,  dimming, addressable fixtures)"/>
    <s v="Material "/>
    <x v="18"/>
    <s v="NA"/>
    <s v="NA"/>
    <s v="NA"/>
    <n v="6.9171428571428453E-2"/>
    <n v="6.2254285714285609E-2"/>
    <n v="7.6088571428571297E-2"/>
    <s v="NA"/>
    <s v="NA"/>
    <s v="NA"/>
    <n v="6.2254285714285609E-2"/>
    <n v="7.6088571428571297E-2"/>
    <n v="6.9171428571428439E-3"/>
    <n v="6.9171428571428453E-2"/>
    <n v="0.33693179723502248"/>
    <n v="9.9999999999999978E-2"/>
    <s v="NA"/>
    <s v="NA"/>
    <s v="NA"/>
    <s v="NA"/>
    <m/>
    <m/>
    <m/>
    <m/>
    <m/>
    <m/>
    <n v="2.9080583419354791E-2"/>
    <n v="9.6834198525345463E-13"/>
    <n v="1.3918652543778778E-4"/>
    <n v="1.1859999262672792E-5"/>
    <n v="1.033369822119814E-5"/>
    <n v="2.9080583419354791E-2"/>
  </r>
  <r>
    <x v="1"/>
    <x v="1"/>
    <s v="120000-800000"/>
    <n v="260000"/>
    <x v="3"/>
    <x v="14"/>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120000-800000"/>
    <n v="260000"/>
    <x v="3"/>
    <x v="14"/>
    <x v="5"/>
    <s v="LED Lighting"/>
    <s v="Material "/>
    <x v="21"/>
    <n v="0.01"/>
    <n v="9.7000000000000003E-3"/>
    <n v="1.03E-2"/>
    <n v="1.0229857142857153E-2"/>
    <n v="9.2068714285714372E-3"/>
    <n v="1.125284285714287E-2"/>
    <s v="NA"/>
    <s v="NA"/>
    <s v="NA"/>
    <n v="9.2068714285714372E-3"/>
    <n v="1.125284285714287E-2"/>
    <n v="1.0229857142857162E-3"/>
    <n v="1.0229857142857153E-2"/>
    <n v="4.9829304147465496E-2"/>
    <n v="0.10000000000000009"/>
    <s v="NA"/>
    <s v="NA"/>
    <s v="NA"/>
    <s v="NA"/>
    <m/>
    <m/>
    <m/>
    <m/>
    <m/>
    <m/>
    <n v="4.3007672409677471E-3"/>
    <n v="1.4320942011981584E-13"/>
    <n v="2.0584485543317996E-5"/>
    <n v="1.7539915059907855E-6"/>
    <n v="1.5282647582027669E-6"/>
    <n v="4.3007672409677471E-3"/>
  </r>
  <r>
    <x v="1"/>
    <x v="1"/>
    <s v="120000-800000"/>
    <n v="260000"/>
    <x v="3"/>
    <x v="14"/>
    <x v="5"/>
    <s v="Daylight Sensors"/>
    <s v="Equipment"/>
    <x v="34"/>
    <n v="3.4000000000000002E-4"/>
    <n v="3.2980000000000005E-4"/>
    <n v="3.502E-4"/>
    <n v="1.4999999999999999E-4"/>
    <n v="1.3499999999999997E-4"/>
    <n v="1.65E-4"/>
    <s v="NA"/>
    <s v="NA"/>
    <s v="NA"/>
    <n v="1.3499999999999997E-4"/>
    <n v="3.502E-4"/>
    <n v="1.0760000000000001E-4"/>
    <n v="2.4259999999999999E-4"/>
    <n v="1.1816967741935483E-3"/>
    <n v="0.44352844187963736"/>
    <s v="NA"/>
    <s v="NA"/>
    <s v="NA"/>
    <s v="NA"/>
    <m/>
    <m/>
    <m/>
    <m/>
    <m/>
    <m/>
    <n v="5.3176354838709678E-3"/>
    <n v="1.1391556903225806E-9"/>
    <n v="1.2053307096774195E-5"/>
    <n v="3.1314964516129032E-6"/>
    <n v="8.4963998064516124E-7"/>
    <n v="5.3176354838709678E-3"/>
  </r>
  <r>
    <x v="1"/>
    <x v="1"/>
    <s v="120000-800000"/>
    <n v="260000"/>
    <x v="3"/>
    <x v="14"/>
    <x v="5"/>
    <s v="6000A Service Distribution"/>
    <s v="Material "/>
    <x v="35"/>
    <n v="0.08"/>
    <n v="7.7600000000000002E-2"/>
    <n v="8.2400000000000001E-2"/>
    <n v="6.2714285714285778E-2"/>
    <n v="5.6442857142857197E-2"/>
    <n v="6.8985714285714358E-2"/>
    <s v="NA"/>
    <s v="NA"/>
    <s v="NA"/>
    <n v="5.6442857142857197E-2"/>
    <n v="8.2400000000000001E-2"/>
    <n v="1.2978571428571402E-2"/>
    <n v="6.9421428571428606E-2"/>
    <n v="0.33814953917050711"/>
    <n v="0.18695339026648786"/>
    <s v="NA"/>
    <s v="NA"/>
    <s v="NA"/>
    <s v="NA"/>
    <m/>
    <m/>
    <m/>
    <m/>
    <m/>
    <m/>
    <n v="2.9185686725806469E-2"/>
    <n v="9.7184177557603743E-13"/>
    <n v="1.3968957463133649E-4"/>
    <n v="1.1902863778801851E-5"/>
    <n v="1.0371046366359455E-5"/>
    <n v="2.9185686725806469E-2"/>
  </r>
  <r>
    <x v="1"/>
    <x v="1"/>
    <s v="120000-800000"/>
    <n v="260000"/>
    <x v="3"/>
    <x v="14"/>
    <x v="5"/>
    <s v="4000A copper bus duct riser"/>
    <s v="Material "/>
    <x v="22"/>
    <n v="0.16"/>
    <n v="0.1552"/>
    <n v="0.1648"/>
    <n v="7.7528571428571544E-2"/>
    <n v="6.9775714285714385E-2"/>
    <n v="8.5281428571428702E-2"/>
    <s v="NA"/>
    <s v="NA"/>
    <s v="NA"/>
    <n v="6.9775714285714385E-2"/>
    <n v="0.1648"/>
    <n v="4.7512142857142808E-2"/>
    <n v="0.11728785714285719"/>
    <n v="0.57130536866359471"/>
    <n v="0.40509004098585227"/>
    <s v="NA"/>
    <s v="NA"/>
    <s v="NA"/>
    <s v="NA"/>
    <m/>
    <m/>
    <m/>
    <m/>
    <m/>
    <m/>
    <n v="1.6110811396313369"/>
    <n v="3.1764578497695865E-8"/>
    <n v="8.0554056981566851E-3"/>
    <n v="3.6277890910138268E-4"/>
    <n v="0.1188315166820277"/>
    <n v="1.6110811396313369"/>
  </r>
  <r>
    <x v="1"/>
    <x v="1"/>
    <s v="120000-800000"/>
    <n v="260000"/>
    <x v="3"/>
    <x v="14"/>
    <x v="5"/>
    <s v="Energy meters for branch circuit monitoring by system"/>
    <s v="NA"/>
    <x v="29"/>
    <s v="NA"/>
    <s v="NA"/>
    <s v="NA"/>
    <s v="NA"/>
    <s v="NA"/>
    <s v="NA"/>
    <s v="NA"/>
    <s v="NA"/>
    <s v="NA"/>
    <n v="0"/>
    <n v="0"/>
    <n v="0"/>
    <n v="0"/>
    <n v="0"/>
    <n v="0"/>
    <s v="NA"/>
    <s v="NA"/>
    <s v="NA"/>
    <s v="NA"/>
    <m/>
    <m/>
    <m/>
    <m/>
    <m/>
    <m/>
    <n v="0"/>
    <e v="#N/A"/>
    <e v="#N/A"/>
    <e v="#N/A"/>
    <e v="#N/A"/>
    <n v="0"/>
  </r>
  <r>
    <x v="1"/>
    <x v="1"/>
    <s v="120000-800000"/>
    <n v="260000"/>
    <x v="3"/>
    <x v="14"/>
    <x v="5"/>
    <s v="Sub-Metering"/>
    <s v="NA"/>
    <x v="29"/>
    <s v="NA"/>
    <s v="NA"/>
    <s v="NA"/>
    <s v="NA"/>
    <s v="NA"/>
    <s v="NA"/>
    <s v="NA"/>
    <s v="NA"/>
    <s v="NA"/>
    <n v="0"/>
    <n v="0"/>
    <n v="0"/>
    <n v="0"/>
    <n v="0"/>
    <n v="0"/>
    <s v="NA"/>
    <s v="NA"/>
    <s v="NA"/>
    <s v="NA"/>
    <m/>
    <m/>
    <m/>
    <m/>
    <m/>
    <m/>
    <n v="0"/>
    <e v="#N/A"/>
    <e v="#N/A"/>
    <e v="#N/A"/>
    <e v="#N/A"/>
    <n v="0"/>
  </r>
  <r>
    <x v="1"/>
    <x v="1"/>
    <s v="120000-800000"/>
    <n v="260000"/>
    <x v="3"/>
    <x v="14"/>
    <x v="5"/>
    <s v="PV (10000w Solar)"/>
    <s v="NA"/>
    <x v="29"/>
    <s v="NA"/>
    <s v="NA"/>
    <s v="NA"/>
    <s v="NA"/>
    <s v="NA"/>
    <s v="NA"/>
    <s v="NA"/>
    <s v="NA"/>
    <s v="NA"/>
    <n v="0"/>
    <n v="0"/>
    <n v="0"/>
    <n v="0"/>
    <n v="0"/>
    <n v="0"/>
    <s v="NA"/>
    <s v="NA"/>
    <s v="NA"/>
    <s v="NA"/>
    <m/>
    <m/>
    <m/>
    <m/>
    <m/>
    <m/>
    <n v="0"/>
    <e v="#N/A"/>
    <e v="#N/A"/>
    <e v="#N/A"/>
    <e v="#N/A"/>
    <n v="0"/>
  </r>
  <r>
    <x v="1"/>
    <x v="1"/>
    <s v="120000-800000"/>
    <n v="260000"/>
    <x v="3"/>
    <x v="14"/>
    <x v="5"/>
    <s v="DATA/AV/Access CNTRL"/>
    <s v="NA"/>
    <x v="29"/>
    <s v="NA"/>
    <s v="NA"/>
    <s v="NA"/>
    <s v="NA"/>
    <s v="NA"/>
    <s v="NA"/>
    <s v="NA"/>
    <s v="NA"/>
    <s v="NA"/>
    <n v="0"/>
    <n v="0"/>
    <n v="0"/>
    <n v="0"/>
    <n v="0"/>
    <n v="0"/>
    <s v="NA"/>
    <s v="NA"/>
    <s v="NA"/>
    <s v="NA"/>
    <m/>
    <m/>
    <m/>
    <m/>
    <m/>
    <m/>
    <n v="0"/>
    <e v="#N/A"/>
    <e v="#N/A"/>
    <e v="#N/A"/>
    <e v="#N/A"/>
    <n v="0"/>
  </r>
  <r>
    <x v="1"/>
    <x v="1"/>
    <s v="120000-800000"/>
    <n v="260000"/>
    <x v="3"/>
    <x v="14"/>
    <x v="5"/>
    <s v="DAS - Cellular and emergency radio"/>
    <s v="NA"/>
    <x v="29"/>
    <s v="NA"/>
    <s v="NA"/>
    <s v="NA"/>
    <s v="NA"/>
    <s v="NA"/>
    <s v="NA"/>
    <s v="NA"/>
    <s v="NA"/>
    <s v="NA"/>
    <n v="0"/>
    <n v="0"/>
    <n v="0"/>
    <n v="0"/>
    <n v="0"/>
    <n v="0"/>
    <s v="NA"/>
    <s v="NA"/>
    <s v="NA"/>
    <s v="NA"/>
    <m/>
    <m/>
    <m/>
    <m/>
    <m/>
    <m/>
    <n v="0"/>
    <e v="#N/A"/>
    <e v="#N/A"/>
    <e v="#N/A"/>
    <e v="#N/A"/>
    <n v="0"/>
  </r>
  <r>
    <x v="1"/>
    <x v="1"/>
    <s v="120000-800000"/>
    <n v="260000"/>
    <x v="3"/>
    <x v="14"/>
    <x v="5"/>
    <s v="FA"/>
    <s v="NA"/>
    <x v="29"/>
    <s v="NA"/>
    <s v="NA"/>
    <s v="NA"/>
    <s v="NA"/>
    <s v="NA"/>
    <s v="NA"/>
    <s v="NA"/>
    <s v="NA"/>
    <s v="NA"/>
    <n v="0"/>
    <n v="0"/>
    <n v="0"/>
    <n v="0"/>
    <n v="0"/>
    <n v="0"/>
    <s v="NA"/>
    <s v="NA"/>
    <s v="NA"/>
    <s v="NA"/>
    <m/>
    <m/>
    <m/>
    <m/>
    <m/>
    <m/>
    <n v="0"/>
    <e v="#N/A"/>
    <e v="#N/A"/>
    <e v="#N/A"/>
    <e v="#N/A"/>
    <n v="0"/>
  </r>
  <r>
    <x v="1"/>
    <x v="1"/>
    <s v="120000-800000"/>
    <n v="260000"/>
    <x v="3"/>
    <x v="14"/>
    <x v="5"/>
    <s v="PV (10000w Solar)"/>
    <s v="NA"/>
    <x v="29"/>
    <s v="NA"/>
    <s v="NA"/>
    <s v="NA"/>
    <s v="NA"/>
    <s v="NA"/>
    <s v="NA"/>
    <s v="NA"/>
    <s v="NA"/>
    <s v="NA"/>
    <n v="0"/>
    <n v="0"/>
    <n v="0"/>
    <n v="0"/>
    <n v="0"/>
    <n v="0"/>
    <s v="NA"/>
    <s v="NA"/>
    <s v="NA"/>
    <s v="NA"/>
    <m/>
    <m/>
    <m/>
    <m/>
    <m/>
    <m/>
    <n v="0"/>
    <e v="#N/A"/>
    <e v="#N/A"/>
    <e v="#N/A"/>
    <e v="#N/A"/>
    <n v="0"/>
  </r>
  <r>
    <x v="1"/>
    <x v="1"/>
    <s v="120000-800000"/>
    <n v="260000"/>
    <x v="3"/>
    <x v="14"/>
    <x v="5"/>
    <s v="VFD"/>
    <s v="NA"/>
    <x v="29"/>
    <s v="NA"/>
    <s v="NA"/>
    <s v="NA"/>
    <s v="NA"/>
    <s v="NA"/>
    <s v="NA"/>
    <s v="NA"/>
    <s v="NA"/>
    <s v="NA"/>
    <n v="0"/>
    <n v="0"/>
    <n v="0"/>
    <n v="0"/>
    <n v="0"/>
    <n v="0"/>
    <s v="NA"/>
    <s v="NA"/>
    <s v="NA"/>
    <s v="NA"/>
    <m/>
    <m/>
    <m/>
    <m/>
    <m/>
    <m/>
    <n v="0"/>
    <e v="#N/A"/>
    <e v="#N/A"/>
    <e v="#N/A"/>
    <e v="#N/A"/>
    <n v="0"/>
  </r>
  <r>
    <x v="1"/>
    <x v="1"/>
    <s v="120000-800000"/>
    <n v="260000"/>
    <x v="3"/>
    <x v="15"/>
    <x v="5"/>
    <s v="In building utility transformer vault and oil filled transformers"/>
    <s v="Equipment"/>
    <x v="45"/>
    <n v="3.9E-2"/>
    <n v="2.7299999999999998E-2"/>
    <s v="0.0395.46"/>
    <n v="7.009615384615385E-2"/>
    <n v="6.3086538461538472E-2"/>
    <n v="7.7105769230769228E-2"/>
    <s v="NA"/>
    <s v="NA"/>
    <s v="NA"/>
    <n v="2.7299999999999998E-2"/>
    <n v="7.7105769230769228E-2"/>
    <n v="2.4902884615384615E-2"/>
    <n v="5.2202884615384609E-2"/>
    <n v="0.25427856699751861"/>
    <n v="0.47704039343537608"/>
    <s v="NA"/>
    <s v="NA"/>
    <s v="NA"/>
    <s v="NA"/>
    <m/>
    <m/>
    <m/>
    <m/>
    <m/>
    <m/>
    <n v="0.13174172556141439"/>
    <n v="2.9801448052109184E-13"/>
    <n v="2.4006439510235731E-4"/>
    <n v="3.4988730818858566E-5"/>
    <n v="3.0004870905707193E-5"/>
    <n v="0.13174172556141439"/>
  </r>
  <r>
    <x v="1"/>
    <x v="1"/>
    <s v="120000-800000"/>
    <n v="260000"/>
    <x v="3"/>
    <x v="15"/>
    <x v="5"/>
    <s v="Backup generator for life safety and optional standby systems 1200kw diesel"/>
    <s v="Equipment"/>
    <x v="48"/>
    <n v="1.9519230769230768E-4"/>
    <n v="1.8933653846153845E-4"/>
    <n v="2.0104807692307691E-4"/>
    <n v="0.13086923076923077"/>
    <n v="0.11778230769230769"/>
    <n v="0.14395615384615384"/>
    <s v="NA"/>
    <s v="NA"/>
    <s v="NA"/>
    <n v="1.8933653846153845E-4"/>
    <n v="0.14395615384615384"/>
    <n v="7.1883408653846154E-2"/>
    <n v="7.2072745192307691E-2"/>
    <n v="0.35106401690446648"/>
    <n v="0.99737298006401254"/>
    <s v="NA"/>
    <s v="NA"/>
    <s v="NA"/>
    <s v="NA"/>
    <m/>
    <m/>
    <m/>
    <m/>
    <m/>
    <m/>
    <n v="0.18188626715820408"/>
    <n v="4.1144702781203475E-13"/>
    <n v="3.3143953835950682E-4"/>
    <n v="4.830640872605459E-5"/>
    <n v="4.1425553994727043E-5"/>
    <n v="0.18188626715820408"/>
  </r>
  <r>
    <x v="1"/>
    <x v="1"/>
    <s v="120000-800000"/>
    <n v="260000"/>
    <x v="3"/>
    <x v="15"/>
    <x v="5"/>
    <s v="Enhanced lighting controls (Occupancy Sensors, network controlled relay panels,  dimming, addressable fixtures)"/>
    <s v="Equipment"/>
    <x v="19"/>
    <n v="0"/>
    <n v="0"/>
    <n v="0"/>
    <n v="2.8571428571428579E-4"/>
    <n v="2.5714285714285721E-4"/>
    <n v="3.1428571428571437E-4"/>
    <s v="NA"/>
    <s v="NA"/>
    <s v="NA"/>
    <n v="0"/>
    <n v="3.1428571428571437E-4"/>
    <n v="1.5714285714285719E-4"/>
    <n v="1.5714285714285719E-4"/>
    <n v="7.6543778801843338E-4"/>
    <n v="1"/>
    <s v="NA"/>
    <s v="NA"/>
    <s v="NA"/>
    <s v="NA"/>
    <m/>
    <m/>
    <m/>
    <m/>
    <m/>
    <m/>
    <n v="3.4444700460829502E-3"/>
    <n v="7.3788202764976976E-10"/>
    <n v="7.8074654377880203E-6"/>
    <n v="2.0284101382488486E-6"/>
    <n v="5.5034976958525367E-7"/>
    <n v="3.4444700460829502E-3"/>
  </r>
  <r>
    <x v="1"/>
    <x v="1"/>
    <s v="120000-800000"/>
    <n v="260000"/>
    <x v="3"/>
    <x v="15"/>
    <x v="5"/>
    <s v="Enhanced lighting controls (Occupancy Sensors, network controlled relay panels,  dimming, addressable fixtures)"/>
    <s v="Material "/>
    <x v="18"/>
    <s v="NA"/>
    <s v="NA"/>
    <s v="NA"/>
    <n v="6.9171428571428453E-2"/>
    <n v="6.2254285714285609E-2"/>
    <n v="7.6088571428571297E-2"/>
    <s v="NA"/>
    <s v="NA"/>
    <s v="NA"/>
    <n v="6.2254285714285609E-2"/>
    <n v="7.6088571428571297E-2"/>
    <n v="6.9171428571428439E-3"/>
    <n v="6.9171428571428453E-2"/>
    <n v="0.33693179723502248"/>
    <n v="9.9999999999999978E-2"/>
    <s v="NA"/>
    <s v="NA"/>
    <s v="NA"/>
    <s v="NA"/>
    <m/>
    <m/>
    <m/>
    <m/>
    <m/>
    <m/>
    <n v="2.9080583419354791E-2"/>
    <n v="9.6834198525345463E-13"/>
    <n v="1.3918652543778778E-4"/>
    <n v="1.1859999262672792E-5"/>
    <n v="1.033369822119814E-5"/>
    <n v="2.9080583419354791E-2"/>
  </r>
  <r>
    <x v="1"/>
    <x v="1"/>
    <s v="120000-800000"/>
    <n v="260000"/>
    <x v="3"/>
    <x v="15"/>
    <x v="5"/>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n v="6.605032258064516"/>
  </r>
  <r>
    <x v="1"/>
    <x v="1"/>
    <s v="120000-800000"/>
    <n v="260000"/>
    <x v="3"/>
    <x v="15"/>
    <x v="5"/>
    <s v="LED Lighting"/>
    <s v="Material "/>
    <x v="21"/>
    <n v="0.01"/>
    <n v="9.7000000000000003E-3"/>
    <n v="1.03E-2"/>
    <n v="1.0229857142857153E-2"/>
    <n v="9.2068714285714372E-3"/>
    <n v="1.125284285714287E-2"/>
    <s v="NA"/>
    <s v="NA"/>
    <s v="NA"/>
    <n v="9.2068714285714372E-3"/>
    <n v="1.125284285714287E-2"/>
    <n v="1.0229857142857162E-3"/>
    <n v="1.0229857142857153E-2"/>
    <n v="4.9829304147465496E-2"/>
    <n v="0.10000000000000009"/>
    <s v="NA"/>
    <s v="NA"/>
    <s v="NA"/>
    <s v="NA"/>
    <m/>
    <m/>
    <m/>
    <m/>
    <m/>
    <m/>
    <n v="4.3007672409677471E-3"/>
    <n v="1.4320942011981584E-13"/>
    <n v="2.0584485543317996E-5"/>
    <n v="1.7539915059907855E-6"/>
    <n v="1.5282647582027669E-6"/>
    <n v="4.3007672409677471E-3"/>
  </r>
  <r>
    <x v="1"/>
    <x v="1"/>
    <s v="120000-800000"/>
    <n v="260000"/>
    <x v="3"/>
    <x v="15"/>
    <x v="5"/>
    <s v="Daylight Sensors"/>
    <s v="Equipment"/>
    <x v="34"/>
    <n v="3.4000000000000002E-4"/>
    <n v="3.2980000000000005E-4"/>
    <n v="3.502E-4"/>
    <n v="1.4999999999999999E-4"/>
    <n v="1.3499999999999997E-4"/>
    <n v="1.65E-4"/>
    <s v="NA"/>
    <s v="NA"/>
    <s v="NA"/>
    <n v="1.3499999999999997E-4"/>
    <n v="3.502E-4"/>
    <n v="1.0760000000000001E-4"/>
    <n v="2.4259999999999999E-4"/>
    <n v="1.1816967741935483E-3"/>
    <n v="0.44352844187963736"/>
    <s v="NA"/>
    <s v="NA"/>
    <s v="NA"/>
    <s v="NA"/>
    <m/>
    <m/>
    <m/>
    <m/>
    <m/>
    <m/>
    <n v="5.3176354838709678E-3"/>
    <n v="1.1391556903225806E-9"/>
    <n v="1.2053307096774195E-5"/>
    <n v="3.1314964516129032E-6"/>
    <n v="8.4963998064516124E-7"/>
    <n v="5.3176354838709678E-3"/>
  </r>
  <r>
    <x v="1"/>
    <x v="1"/>
    <s v="120000-800000"/>
    <n v="260000"/>
    <x v="3"/>
    <x v="15"/>
    <x v="5"/>
    <s v="6000A Service Distribution"/>
    <s v="Material "/>
    <x v="35"/>
    <n v="0.08"/>
    <n v="7.7600000000000002E-2"/>
    <n v="8.2400000000000001E-2"/>
    <n v="6.2714285714285778E-2"/>
    <n v="5.6442857142857197E-2"/>
    <n v="6.8985714285714358E-2"/>
    <s v="NA"/>
    <s v="NA"/>
    <s v="NA"/>
    <n v="5.6442857142857197E-2"/>
    <n v="8.2400000000000001E-2"/>
    <n v="1.2978571428571402E-2"/>
    <n v="6.9421428571428606E-2"/>
    <n v="0.33814953917050711"/>
    <n v="0.18695339026648786"/>
    <s v="NA"/>
    <s v="NA"/>
    <s v="NA"/>
    <s v="NA"/>
    <m/>
    <m/>
    <m/>
    <m/>
    <m/>
    <m/>
    <n v="2.9185686725806469E-2"/>
    <n v="9.7184177557603743E-13"/>
    <n v="1.3968957463133649E-4"/>
    <n v="1.1902863778801851E-5"/>
    <n v="1.0371046366359455E-5"/>
    <n v="2.9185686725806469E-2"/>
  </r>
  <r>
    <x v="1"/>
    <x v="1"/>
    <s v="120000-800000"/>
    <n v="260000"/>
    <x v="3"/>
    <x v="15"/>
    <x v="5"/>
    <s v="4000A copper bus duct riser"/>
    <s v="Material "/>
    <x v="22"/>
    <n v="0.16"/>
    <n v="0.1552"/>
    <n v="0.1648"/>
    <n v="7.7528571428571544E-2"/>
    <n v="6.9775714285714385E-2"/>
    <n v="8.5281428571428702E-2"/>
    <s v="NA"/>
    <s v="NA"/>
    <s v="NA"/>
    <n v="6.9775714285714385E-2"/>
    <n v="0.1648"/>
    <n v="4.7512142857142808E-2"/>
    <n v="0.11728785714285719"/>
    <n v="0.57130536866359471"/>
    <n v="0.40509004098585227"/>
    <s v="NA"/>
    <s v="NA"/>
    <s v="NA"/>
    <s v="NA"/>
    <m/>
    <m/>
    <m/>
    <m/>
    <m/>
    <m/>
    <n v="1.6110811396313369"/>
    <n v="3.1764578497695865E-8"/>
    <n v="8.0554056981566851E-3"/>
    <n v="3.6277890910138268E-4"/>
    <n v="0.1188315166820277"/>
    <n v="1.6110811396313369"/>
  </r>
  <r>
    <x v="1"/>
    <x v="1"/>
    <s v="120000-800000"/>
    <n v="260000"/>
    <x v="3"/>
    <x v="15"/>
    <x v="5"/>
    <s v="Energy meters for branch circuit monitoring by system"/>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Sub-Metering"/>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PV (10000w Solar)"/>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DATA/AV/Access CNTRL"/>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DAS - Cellular and emergency radio"/>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FA"/>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PV (10000w Solar)"/>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1"/>
    <x v="1"/>
    <s v="120000-800000"/>
    <n v="260000"/>
    <x v="3"/>
    <x v="15"/>
    <x v="5"/>
    <s v="VFD"/>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n v="0"/>
  </r>
  <r>
    <x v="2"/>
    <x v="0"/>
    <s v="120000-800000"/>
    <n v="260000"/>
    <x v="3"/>
    <x v="12"/>
    <x v="6"/>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n v="1.759496869926592"/>
  </r>
  <r>
    <x v="2"/>
    <x v="0"/>
    <s v="120000-800000"/>
    <n v="260000"/>
    <x v="3"/>
    <x v="12"/>
    <x v="6"/>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n v="0.15187289447307081"/>
  </r>
  <r>
    <x v="2"/>
    <x v="0"/>
    <s v="120000-800000"/>
    <n v="260000"/>
    <x v="3"/>
    <x v="12"/>
    <x v="7"/>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n v="3.9238964240841372"/>
  </r>
  <r>
    <x v="2"/>
    <x v="0"/>
    <s v="120000-800000"/>
    <n v="260000"/>
    <x v="3"/>
    <x v="12"/>
    <x v="7"/>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n v="0.39776315919037181"/>
  </r>
  <r>
    <x v="2"/>
    <x v="0"/>
    <s v="120000-800000"/>
    <n v="260000"/>
    <x v="3"/>
    <x v="13"/>
    <x v="6"/>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n v="1.759496869926592"/>
  </r>
  <r>
    <x v="2"/>
    <x v="0"/>
    <s v="120000-800000"/>
    <n v="260000"/>
    <x v="3"/>
    <x v="13"/>
    <x v="6"/>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n v="0.15187289447307081"/>
  </r>
  <r>
    <x v="2"/>
    <x v="0"/>
    <s v="120000-800000"/>
    <n v="260000"/>
    <x v="3"/>
    <x v="13"/>
    <x v="7"/>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n v="3.9238964240841372"/>
  </r>
  <r>
    <x v="2"/>
    <x v="0"/>
    <s v="120000-800000"/>
    <n v="260000"/>
    <x v="3"/>
    <x v="13"/>
    <x v="7"/>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n v="0.39776315919037181"/>
  </r>
  <r>
    <x v="2"/>
    <x v="1"/>
    <s v="120000-800000"/>
    <n v="260000"/>
    <x v="3"/>
    <x v="14"/>
    <x v="6"/>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n v="1.759496869926592"/>
  </r>
  <r>
    <x v="2"/>
    <x v="1"/>
    <s v="120000-800000"/>
    <n v="260000"/>
    <x v="3"/>
    <x v="14"/>
    <x v="6"/>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n v="0.15187289447307081"/>
  </r>
  <r>
    <x v="2"/>
    <x v="1"/>
    <s v="120000-800000"/>
    <n v="260000"/>
    <x v="3"/>
    <x v="14"/>
    <x v="7"/>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n v="3.9238964240841372"/>
  </r>
  <r>
    <x v="2"/>
    <x v="1"/>
    <s v="120000-800000"/>
    <n v="260000"/>
    <x v="3"/>
    <x v="14"/>
    <x v="7"/>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n v="0.39776315919037181"/>
  </r>
  <r>
    <x v="2"/>
    <x v="1"/>
    <s v="120000-800000"/>
    <n v="260000"/>
    <x v="3"/>
    <x v="15"/>
    <x v="6"/>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n v="1.759496869926592"/>
  </r>
  <r>
    <x v="2"/>
    <x v="1"/>
    <s v="120000-800000"/>
    <n v="260000"/>
    <x v="3"/>
    <x v="15"/>
    <x v="6"/>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n v="0.15187289447307081"/>
  </r>
  <r>
    <x v="2"/>
    <x v="1"/>
    <s v="120000-800000"/>
    <n v="260000"/>
    <x v="3"/>
    <x v="15"/>
    <x v="7"/>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n v="3.9238964240841372"/>
  </r>
  <r>
    <x v="2"/>
    <x v="1"/>
    <s v="120000-800000"/>
    <n v="260000"/>
    <x v="3"/>
    <x v="15"/>
    <x v="7"/>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n v="0.39776315919037181"/>
  </r>
  <r>
    <x v="3"/>
    <x v="2"/>
    <m/>
    <m/>
    <x v="4"/>
    <x v="16"/>
    <x v="13"/>
    <m/>
    <m/>
    <x v="36"/>
    <m/>
    <m/>
    <m/>
    <m/>
    <m/>
    <m/>
    <m/>
    <m/>
    <m/>
    <m/>
    <m/>
    <m/>
    <m/>
    <n v="0"/>
    <m/>
    <m/>
    <m/>
    <m/>
    <m/>
    <m/>
    <m/>
    <m/>
    <m/>
    <m/>
    <m/>
    <n v="0"/>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r>
    <x v="3"/>
    <x v="2"/>
    <m/>
    <m/>
    <x v="4"/>
    <x v="16"/>
    <x v="13"/>
    <m/>
    <m/>
    <x v="36"/>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0">
  <r>
    <x v="0"/>
    <x v="0"/>
    <s v="2000-25000"/>
    <n v="7000"/>
    <s v="XSmall"/>
    <x v="0"/>
    <s v="Packaged rooftop heat pump"/>
    <s v="NA"/>
    <s v="Material"/>
    <x v="0"/>
    <n v="1.28"/>
    <n v="1.0880000000000001"/>
    <n v="1.472"/>
    <n v="1.5"/>
    <n v="1.2"/>
    <n v="1.8"/>
    <n v="0.93940909090909086"/>
    <n v="0.84546818181818173"/>
    <n v="1.03335"/>
    <n v="0.84546818181818173"/>
    <n v="1.8"/>
    <n v="0.47726590909090916"/>
    <n v="1.322734090909091"/>
    <n v="6.4429950879765396"/>
    <n v="0.36081772774367143"/>
    <n v="350"/>
    <n v="500"/>
    <n v="12"/>
    <n v="18"/>
    <n v="15.463188211143695"/>
    <n v="3.3632434359237536E-7"/>
    <n v="8.1826037617302047E-2"/>
    <n v="3.6145202443548384E-3"/>
    <n v="1.230612061803519"/>
    <n v="0"/>
    <n v="15.463188211143695"/>
    <n v="3.3632434359237536E-7"/>
    <n v="8.1826037617302047E-2"/>
    <n v="3.6145202443548384E-3"/>
    <n v="1.230612061803519"/>
  </r>
  <r>
    <x v="0"/>
    <x v="0"/>
    <s v="2000-25000"/>
    <n v="7000"/>
    <s v="XSmall"/>
    <x v="0"/>
    <s v="Packaged rooftop heat pump"/>
    <s v="NA"/>
    <s v="Material"/>
    <x v="1"/>
    <n v="8.9999999999999993E-3"/>
    <n v="7.6499999999999997E-3"/>
    <n v="1.035E-2"/>
    <n v="0.05"/>
    <n v="0.04"/>
    <n v="6.0000000000000005E-2"/>
    <n v="0.06"/>
    <n v="5.3999999999999999E-2"/>
    <n v="6.6000000000000003E-2"/>
    <n v="7.6499999999999997E-3"/>
    <n v="6.6000000000000003E-2"/>
    <n v="2.9175000000000003E-2"/>
    <n v="3.6825000000000004E-2"/>
    <n v="0.17937338709677422"/>
    <n v="0.79226069246435848"/>
    <n v="350"/>
    <n v="500"/>
    <n v="12"/>
    <n v="18"/>
    <n v="0.95606015322580662"/>
    <n v="8.0179904032258077E-11"/>
    <n v="5.5067629838709683E-3"/>
    <n v="2.6188514516129033E-4"/>
    <s v="NA"/>
    <n v="0"/>
    <n v="0.95606015322580662"/>
    <n v="8.0179904032258077E-11"/>
    <n v="5.5067629838709683E-3"/>
    <n v="2.6188514516129033E-4"/>
    <e v="#VALUE!"/>
  </r>
  <r>
    <x v="0"/>
    <x v="0"/>
    <s v="2000-25000"/>
    <n v="7000"/>
    <s v="XSmall"/>
    <x v="0"/>
    <s v="Packaged rooftop heat pump"/>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2000-25000"/>
    <n v="7000"/>
    <s v="XSmall"/>
    <x v="0"/>
    <s v="Packaged rooftop heat pump"/>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2000-25000"/>
    <n v="7000"/>
    <s v="XSmall"/>
    <x v="0"/>
    <s v="Packaged rooftop heat pump"/>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0"/>
    <x v="0"/>
    <s v="2000-25000"/>
    <n v="7000"/>
    <s v="XSmall"/>
    <x v="1"/>
    <s v="Packaged rooftop AC + Furnace"/>
    <s v="NA"/>
    <s v="Material"/>
    <x v="0"/>
    <n v="2.2999999999999998"/>
    <n v="1.9549999999999998"/>
    <n v="2.6449999999999996"/>
    <n v="1.5"/>
    <n v="1.2"/>
    <n v="1.8"/>
    <n v="1.1272909090909089"/>
    <n v="1.0145618181818179"/>
    <n v="1.2400199999999999"/>
    <n v="1.0145618181818179"/>
    <n v="2.6449999999999996"/>
    <n v="0.81521909090909084"/>
    <n v="1.8297809090909087"/>
    <n v="8.912803782991201"/>
    <n v="0.44552825251309275"/>
    <n v="350"/>
    <n v="500"/>
    <n v="12"/>
    <n v="18"/>
    <n v="21.390729079178882"/>
    <n v="4.6524835747214065E-7"/>
    <n v="0.11319260804398824"/>
    <n v="5.0000829222580636E-3"/>
    <n v="1.7023455225513193"/>
    <n v="0"/>
    <n v="21.390729079178882"/>
    <n v="4.6524835747214065E-7"/>
    <n v="0.11319260804398824"/>
    <n v="5.0000829222580636E-3"/>
    <n v="1.7023455225513193"/>
  </r>
  <r>
    <x v="0"/>
    <x v="0"/>
    <s v="2000-25000"/>
    <n v="7000"/>
    <s v="XSmall"/>
    <x v="1"/>
    <s v="Packaged rooftop AC + Furnace"/>
    <s v="NA"/>
    <s v="Material"/>
    <x v="1"/>
    <n v="8.9999999999999993E-3"/>
    <n v="7.6499999999999997E-3"/>
    <n v="1.035E-2"/>
    <n v="0.05"/>
    <n v="0.04"/>
    <n v="6.0000000000000005E-2"/>
    <n v="0.06"/>
    <n v="5.3999999999999999E-2"/>
    <n v="6.6000000000000003E-2"/>
    <n v="7.6499999999999997E-3"/>
    <n v="6.6000000000000003E-2"/>
    <n v="2.9175000000000003E-2"/>
    <n v="3.6825000000000004E-2"/>
    <n v="0.17937338709677422"/>
    <n v="0.79226069246435848"/>
    <n v="350"/>
    <n v="500"/>
    <n v="12"/>
    <n v="18"/>
    <n v="0.95606015322580662"/>
    <n v="8.0179904032258077E-11"/>
    <n v="5.5067629838709683E-3"/>
    <n v="2.6188514516129033E-4"/>
    <s v="NA"/>
    <n v="0"/>
    <n v="0.95606015322580662"/>
    <n v="8.0179904032258077E-11"/>
    <n v="5.5067629838709683E-3"/>
    <n v="2.6188514516129033E-4"/>
    <e v="#VALUE!"/>
  </r>
  <r>
    <x v="0"/>
    <x v="0"/>
    <s v="2000-25000"/>
    <n v="7000"/>
    <s v="XSmall"/>
    <x v="1"/>
    <s v="Packaged rooftop AC + Furnace"/>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2000-25000"/>
    <n v="7000"/>
    <s v="XSmall"/>
    <x v="1"/>
    <s v="Packaged rooftop AC + Furnace"/>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2000-25000"/>
    <n v="7000"/>
    <s v="XSmall"/>
    <x v="1"/>
    <s v="Packaged rooftop AC + Furnace"/>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0"/>
    <x v="0"/>
    <s v="2000-25000"/>
    <n v="7000"/>
    <s v="XSmall"/>
    <x v="0"/>
    <s v="Packaged rooftop heat pump"/>
    <s v="NA"/>
    <s v="Equipment"/>
    <x v="5"/>
    <n v="0.94499999999999995"/>
    <n v="0.80325000000000002"/>
    <n v="1.0867499999999999"/>
    <n v="0.25"/>
    <n v="0.2"/>
    <n v="0.3"/>
    <n v="0.48"/>
    <n v="0.38400000000000001"/>
    <n v="0.57599999999999996"/>
    <n v="0.2"/>
    <n v="1.0867499999999999"/>
    <n v="0.44337499999999996"/>
    <n v="0.64337500000000003"/>
    <n v="3.133858870967742"/>
    <n v="0.68913930444919358"/>
    <n v="350"/>
    <n v="500"/>
    <n v="12"/>
    <n v="18"/>
    <n v="9.8464530819986464"/>
    <n v="1.4192216817053915E-5"/>
    <n v="3.4253296610647417E-2"/>
    <n v="4.0631423530782325E-8"/>
    <n v="3.3654462753817917E-5"/>
    <n v="0"/>
    <n v="9.8464530819986464"/>
    <n v="1.4192216817053915E-5"/>
    <n v="3.4253296610647417E-2"/>
    <n v="8.9720407117076465E-3"/>
    <n v="3.0790711284683059E-3"/>
  </r>
  <r>
    <x v="0"/>
    <x v="0"/>
    <s v="2000-25000"/>
    <n v="7000"/>
    <s v="XSmall"/>
    <x v="1"/>
    <s v="Packaged rooftop AC + Furnace"/>
    <s v="NA"/>
    <s v="Equipment"/>
    <x v="5"/>
    <n v="0.94499999999999995"/>
    <n v="0.80325000000000002"/>
    <n v="1.0867499999999999"/>
    <n v="0.25"/>
    <n v="0.2"/>
    <n v="0.3"/>
    <n v="0.42"/>
    <n v="0.33599999999999997"/>
    <n v="0.504"/>
    <n v="0.2"/>
    <n v="1.0867499999999999"/>
    <n v="0.44337499999999996"/>
    <n v="0.64337500000000003"/>
    <n v="3.133858870967742"/>
    <n v="0.68913930444919358"/>
    <n v="350"/>
    <n v="500"/>
    <n v="12"/>
    <n v="18"/>
    <n v="9.8464530819986464"/>
    <n v="1.4192216817053915E-5"/>
    <n v="3.4253296610647417E-2"/>
    <n v="4.0631423530782325E-8"/>
    <n v="3.3654462753817917E-5"/>
    <n v="0"/>
    <n v="9.8464530819986464"/>
    <n v="1.4192216817053915E-5"/>
    <n v="3.4253296610647417E-2"/>
    <n v="8.9720407117076465E-3"/>
    <n v="3.0790711284683059E-3"/>
  </r>
  <r>
    <x v="0"/>
    <x v="1"/>
    <s v="2000-25000"/>
    <n v="7000"/>
    <s v="XSmall"/>
    <x v="2"/>
    <s v="DOAS ERV + VRF"/>
    <s v="NA"/>
    <s v="Material"/>
    <x v="0"/>
    <n v="1.28"/>
    <n v="1.0880000000000001"/>
    <n v="1.472"/>
    <n v="1.2"/>
    <n v="0.96"/>
    <n v="1.44"/>
    <n v="0.66"/>
    <n v="0.52800000000000002"/>
    <n v="0.79200000000000004"/>
    <n v="0.52800000000000002"/>
    <n v="1.472"/>
    <n v="0.47199999999999998"/>
    <n v="1"/>
    <n v="4.870967741935484"/>
    <n v="0.47199999999999998"/>
    <n v="400"/>
    <n v="600"/>
    <n v="10"/>
    <n v="15"/>
    <n v="11.69032258064516"/>
    <n v="2.5426451612903226E-7"/>
    <n v="6.1861290322580642E-2"/>
    <n v="2.7326129032258064E-3"/>
    <n v="0.9303548387096775"/>
    <n v="0"/>
    <n v="11.69032258064516"/>
    <n v="2.5426451612903226E-7"/>
    <n v="6.1861290322580642E-2"/>
    <n v="2.7326129032258064E-3"/>
    <n v="0.9303548387096775"/>
  </r>
  <r>
    <x v="0"/>
    <x v="1"/>
    <s v="2000-25000"/>
    <n v="7000"/>
    <s v="XSmall"/>
    <x v="2"/>
    <s v="DOAS ERV + VRF"/>
    <s v="NA"/>
    <s v="Material"/>
    <x v="1"/>
    <n v="8.9999999999999993E-3"/>
    <n v="7.6499999999999997E-3"/>
    <n v="1.035E-2"/>
    <n v="0.05"/>
    <n v="0.04"/>
    <n v="6.0000000000000005E-2"/>
    <n v="0.06"/>
    <n v="4.8000000000000001E-2"/>
    <n v="7.1999999999999995E-2"/>
    <n v="7.6499999999999997E-3"/>
    <n v="7.1999999999999995E-2"/>
    <n v="3.2174999999999995E-2"/>
    <n v="3.9824999999999992E-2"/>
    <n v="0.19398629032258061"/>
    <n v="0.80790960451977401"/>
    <n v="400"/>
    <n v="600"/>
    <n v="10"/>
    <n v="15"/>
    <n v="1.0339469274193547"/>
    <n v="8.6711871774193534E-11"/>
    <n v="5.9553791129032243E-3"/>
    <n v="2.8321998387096769E-4"/>
    <s v="NA"/>
    <n v="0"/>
    <n v="1.0339469274193547"/>
    <n v="8.6711871774193534E-11"/>
    <n v="5.9553791129032243E-3"/>
    <n v="2.8321998387096769E-4"/>
    <e v="#VALUE!"/>
  </r>
  <r>
    <x v="0"/>
    <x v="1"/>
    <s v="2000-25000"/>
    <n v="7000"/>
    <s v="XSmall"/>
    <x v="2"/>
    <s v="DOAS ERV + VRF"/>
    <s v="NA"/>
    <s v="Material"/>
    <x v="6"/>
    <n v="0.432"/>
    <n v="0.36719999999999997"/>
    <n v="0.49680000000000002"/>
    <n v="0.15"/>
    <n v="0.12"/>
    <n v="0.18"/>
    <n v="5.6000000000000001E-2"/>
    <n v="4.48E-2"/>
    <n v="6.720000000000001E-2"/>
    <n v="4.48E-2"/>
    <n v="0.49680000000000002"/>
    <n v="0.22600000000000001"/>
    <n v="0.27079999999999999"/>
    <n v="1.3190580645161289"/>
    <n v="0.83456425406203849"/>
    <n v="400"/>
    <n v="600"/>
    <n v="10"/>
    <n v="15"/>
    <n v="2.8887371612903223"/>
    <n v="5.2366605161290324E-10"/>
    <n v="1.1581329806451612E-2"/>
    <n v="4.5639409032258063E-4"/>
    <n v="0.15432979354838711"/>
    <n v="0"/>
    <n v="2.8887371612903223"/>
    <n v="5.2366605161290324E-10"/>
    <n v="1.1581329806451612E-2"/>
    <n v="4.5639409032258063E-4"/>
    <n v="0.15432979354838711"/>
  </r>
  <r>
    <x v="0"/>
    <x v="1"/>
    <s v="2000-25000"/>
    <n v="7000"/>
    <s v="XSmall"/>
    <x v="2"/>
    <s v="DOAS ERV + VRF"/>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2000-25000"/>
    <n v="7000"/>
    <s v="XSmall"/>
    <x v="2"/>
    <s v="DOAS ERV + VRF"/>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2000-25000"/>
    <n v="7000"/>
    <s v="XSmall"/>
    <x v="2"/>
    <s v="DOAS ERV + VRF"/>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DIF UNITS"/>
    <s v="DIF UNITS"/>
    <n v="0"/>
    <n v="36.824516129032261"/>
    <n v="0"/>
    <e v="#VALUE!"/>
    <e v="#VALUE!"/>
    <e v="#VALUE!"/>
  </r>
  <r>
    <x v="0"/>
    <x v="1"/>
    <s v="2000-25000"/>
    <n v="7000"/>
    <s v="XSmall"/>
    <x v="3"/>
    <s v="DOAS ERV + Packaged Rooftop Heat Pump"/>
    <s v="NA"/>
    <s v="Material"/>
    <x v="0"/>
    <n v="2.2599999999999998"/>
    <n v="1.9209999999999998"/>
    <n v="2.5989999999999998"/>
    <n v="1.4"/>
    <n v="1.1199999999999999"/>
    <n v="1.4"/>
    <n v="0.66"/>
    <n v="0.52800000000000002"/>
    <n v="0.79200000000000004"/>
    <n v="0.52800000000000002"/>
    <n v="2.5989999999999998"/>
    <n v="1.0354999999999999"/>
    <n v="1.5634999999999999"/>
    <n v="7.6157580645161289"/>
    <n v="0.66229613047649505"/>
    <n v="400"/>
    <n v="600"/>
    <n v="10"/>
    <n v="15"/>
    <n v="18.277819354838709"/>
    <n v="3.9754257096774192E-7"/>
    <n v="9.6720127419354832E-2"/>
    <n v="4.2724402741935478E-3"/>
    <n v="1.4546097903225808"/>
    <n v="0"/>
    <n v="18.277819354838709"/>
    <n v="3.9754257096774192E-7"/>
    <n v="9.6720127419354832E-2"/>
    <n v="4.2724402741935478E-3"/>
    <n v="1.4546097903225808"/>
  </r>
  <r>
    <x v="0"/>
    <x v="1"/>
    <s v="2000-25000"/>
    <n v="7000"/>
    <s v="XSmall"/>
    <x v="3"/>
    <s v="DOAS ERV + Packaged Rooftop Heat Pump"/>
    <s v="NA"/>
    <s v="Material"/>
    <x v="1"/>
    <n v="8.9999999999999993E-3"/>
    <n v="7.6499999999999997E-3"/>
    <n v="1.035E-2"/>
    <n v="0.05"/>
    <n v="0.04"/>
    <n v="0.04"/>
    <n v="0.6"/>
    <n v="0.48"/>
    <n v="0.72"/>
    <n v="7.6499999999999997E-3"/>
    <n v="0.72"/>
    <n v="0.35617499999999996"/>
    <n v="0.36382499999999995"/>
    <n v="1.7721798387096774"/>
    <n v="0.97897340754483619"/>
    <n v="400"/>
    <n v="600"/>
    <n v="10"/>
    <n v="15"/>
    <n v="9.4457185403225807"/>
    <n v="7.9216438790322587E-10"/>
    <n v="5.4405921048387096E-2"/>
    <n v="2.5873825645161288E-3"/>
    <s v="NA"/>
    <n v="0"/>
    <n v="9.4457185403225807"/>
    <n v="7.9216438790322587E-10"/>
    <n v="5.4405921048387096E-2"/>
    <n v="2.5873825645161288E-3"/>
    <e v="#VALUE!"/>
  </r>
  <r>
    <x v="0"/>
    <x v="1"/>
    <s v="2000-25000"/>
    <n v="7000"/>
    <s v="XSmall"/>
    <x v="3"/>
    <s v="DOAS ERV + Packaged Rooftop Heat Pump"/>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2000-25000"/>
    <n v="7000"/>
    <s v="XSmall"/>
    <x v="3"/>
    <s v="DOAS ERV + Packaged Rooftop Heat Pump"/>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2000-25000"/>
    <n v="7000"/>
    <s v="XSmall"/>
    <x v="3"/>
    <s v="DOAS ERV + Packaged Rooftop Heat Pump"/>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2000-25000"/>
    <n v="7000"/>
    <s v="XSmall"/>
    <x v="2"/>
    <s v="DOAS ERV + VRF"/>
    <s v="NA"/>
    <s v="Equipment"/>
    <x v="7"/>
    <n v="0.6"/>
    <n v="0.51"/>
    <n v="0.69"/>
    <n v="0.15"/>
    <n v="0.12"/>
    <n v="0.18"/>
    <n v="0.6"/>
    <n v="0.48"/>
    <n v="0.72"/>
    <n v="0.12"/>
    <n v="0.72"/>
    <n v="0.3"/>
    <n v="0.42"/>
    <n v="2.0458064516129033"/>
    <n v="0.7142857142857143"/>
    <n v="400"/>
    <n v="600"/>
    <n v="10"/>
    <n v="15"/>
    <n v="6.4278380329348082"/>
    <n v="9.2647850214301847E-6"/>
    <n v="2.2360807579517257E-2"/>
    <n v="5.8570151139183402E-3"/>
    <n v="2.0100406045567339E-3"/>
    <n v="0"/>
    <n v="10.201024193548388"/>
    <n v="4.9513387096774195E-11"/>
    <n v="1.4649435483870968E-2"/>
    <n v="1.1606298387096777E-3"/>
    <n v="1.3492580645161291E-3"/>
  </r>
  <r>
    <x v="0"/>
    <x v="1"/>
    <s v="2000-25000"/>
    <n v="7000"/>
    <s v="XSmall"/>
    <x v="2"/>
    <s v="DOAS ERV + VRF"/>
    <s v="NA"/>
    <s v="Equipment"/>
    <x v="8"/>
    <n v="0.95"/>
    <n v="0.8075"/>
    <n v="1.0925"/>
    <n v="0.1"/>
    <n v="0.08"/>
    <n v="0.12000000000000001"/>
    <n v="0.48"/>
    <n v="0.38400000000000001"/>
    <n v="0.57599999999999996"/>
    <n v="0.08"/>
    <n v="1.0925"/>
    <n v="0.50624999999999998"/>
    <n v="0.58624999999999994"/>
    <n v="2.8556048387096773"/>
    <n v="0.86353944562899787"/>
    <n v="400"/>
    <n v="600"/>
    <n v="10"/>
    <n v="15"/>
    <n v="8.9721905876381687"/>
    <n v="1.293209575907963E-5"/>
    <n v="3.1211960579742834E-2"/>
    <n v="8.1754169298443487E-3"/>
    <n v="2.8056816771937741E-3"/>
    <n v="136.93923203812315"/>
    <n v="10.931612273185483"/>
    <n v="9.7999166055718467E-11"/>
    <n v="4.0294855778042517E-2"/>
    <n v="3.1675309922562316E-3"/>
    <n v="4.0100155448130493E-3"/>
  </r>
  <r>
    <x v="0"/>
    <x v="1"/>
    <s v="2000-25000"/>
    <n v="7000"/>
    <s v="XSmall"/>
    <x v="2"/>
    <s v="DOAS ERV + VRF"/>
    <s v="NA"/>
    <s v="Equipment"/>
    <x v="9"/>
    <n v="0.31"/>
    <n v="0.26350000000000001"/>
    <n v="0.35649999999999998"/>
    <n v="0.08"/>
    <n v="6.4000000000000001E-2"/>
    <n v="9.6000000000000002E-2"/>
    <n v="0.4"/>
    <n v="0.32"/>
    <n v="0.48000000000000004"/>
    <n v="6.4000000000000001E-2"/>
    <n v="0.48000000000000004"/>
    <n v="0.20800000000000002"/>
    <n v="0.27200000000000002"/>
    <n v="1.3249032258064517"/>
    <n v="0.76470588235294124"/>
    <n v="400"/>
    <n v="600"/>
    <n v="10"/>
    <n v="15"/>
    <n v="4.1627903451387329"/>
    <n v="6.0000512519738336E-6"/>
    <n v="1.4481284908639747E-2"/>
    <n v="3.7931145499661631E-3"/>
    <n v="1.3017405819986468E-3"/>
    <n v="239.95429747166523"/>
    <n v="5.4414133565823892"/>
    <n v="2.275968892763732E-8"/>
    <n v="5.5946724324324328E-2"/>
    <n v="5.4374744551002616E-3"/>
    <n v="3.6482105527462952E-3"/>
  </r>
  <r>
    <x v="0"/>
    <x v="1"/>
    <s v="2000-25000"/>
    <n v="7000"/>
    <s v="XSmall"/>
    <x v="3"/>
    <s v="DOAS ERV + Packaged Rooftop Heat Pump"/>
    <s v="NA"/>
    <s v="Equipment"/>
    <x v="7"/>
    <n v="0.39"/>
    <n v="0.33150000000000002"/>
    <n v="0.44850000000000001"/>
    <n v="0.1"/>
    <n v="0.08"/>
    <n v="0.1"/>
    <n v="0.6"/>
    <n v="0.48"/>
    <n v="0.72"/>
    <n v="0.08"/>
    <n v="0.72"/>
    <n v="0.32"/>
    <n v="0.4"/>
    <n v="1.9483870967741939"/>
    <n v="0.79999999999999993"/>
    <n v="400"/>
    <n v="600"/>
    <n v="10"/>
    <n v="15"/>
    <n v="6.1217505075569605"/>
    <n v="8.8236047823144621E-6"/>
    <n v="2.1296007218587865E-2"/>
    <n v="2.5261425159996788E-8"/>
    <n v="2.0923699400081086E-5"/>
    <n v="0"/>
    <n v="9.7152611367127513"/>
    <n v="4.7155606758832571E-11"/>
    <n v="1.3951843317972354E-2"/>
    <n v="1.1053617511520742E-3"/>
    <n v="1.2850076804915517E-3"/>
  </r>
  <r>
    <x v="0"/>
    <x v="1"/>
    <s v="2000-25000"/>
    <n v="7000"/>
    <s v="XSmall"/>
    <x v="3"/>
    <s v="DOAS ERV + Packaged Rooftop Heat Pump"/>
    <s v="NA"/>
    <s v="Equipment"/>
    <x v="5"/>
    <n v="0.48199999999999998"/>
    <n v="0.40970000000000001"/>
    <n v="0.55430000000000001"/>
    <n v="0.22"/>
    <n v="0.17599999999999999"/>
    <n v="0.17599999999999999"/>
    <n v="0.48"/>
    <n v="0.38400000000000001"/>
    <n v="0.57599999999999996"/>
    <n v="0.17599999999999999"/>
    <n v="0.57599999999999996"/>
    <n v="0.19999999999999998"/>
    <n v="0.376"/>
    <n v="1.8314838709677421"/>
    <n v="0.53191489361702127"/>
    <n v="400"/>
    <n v="600"/>
    <n v="10"/>
    <n v="15"/>
    <n v="5.7544454771035429"/>
    <n v="8.2941884953755943E-6"/>
    <n v="2.0018246785472593E-2"/>
    <n v="5.2434230543649905E-3"/>
    <n v="1.7994649221745999E-3"/>
    <n v="0"/>
    <n v="5.7544454771035429"/>
    <n v="8.2941884953755943E-6"/>
    <n v="2.0018246785472593E-2"/>
    <n v="5.2434230543649905E-3"/>
    <n v="1.7994649221745999E-3"/>
  </r>
  <r>
    <x v="1"/>
    <x v="0"/>
    <s v="2000-25000"/>
    <n v="7000"/>
    <s v="XSmall"/>
    <x v="0"/>
    <s v="Basic LTG &amp; Power"/>
    <s v="Cable"/>
    <s v="Material "/>
    <x v="10"/>
    <s v="NA"/>
    <s v="NA"/>
    <s v="NA"/>
    <s v="NA"/>
    <s v="NA"/>
    <s v="NA"/>
    <s v="NA"/>
    <s v="NA"/>
    <s v="NA"/>
    <n v="0"/>
    <n v="0"/>
    <n v="0"/>
    <n v="0"/>
    <n v="0"/>
    <n v="0"/>
    <s v="NA"/>
    <s v="NA"/>
    <s v="NA"/>
    <s v="NA"/>
    <s v="TBD"/>
    <s v="TBD"/>
    <s v="TBD"/>
    <s v="TBD"/>
    <s v="TBD"/>
    <m/>
    <n v="0"/>
    <n v="0"/>
    <n v="0"/>
    <n v="0"/>
    <n v="0"/>
  </r>
  <r>
    <x v="1"/>
    <x v="0"/>
    <s v="2000-25000"/>
    <n v="7000"/>
    <s v="XSmall"/>
    <x v="0"/>
    <s v="Basic LTG &amp; Power"/>
    <s v="Utility transformer pole mounted or outside property"/>
    <s v="Equipment"/>
    <x v="11"/>
    <n v="0.06"/>
    <n v="5.8200000000000002E-2"/>
    <n v="6.1800000000000001E-2"/>
    <s v="NA"/>
    <s v="NA"/>
    <s v="NA"/>
    <s v="NA"/>
    <s v="NA"/>
    <s v="NA"/>
    <n v="5.8200000000000002E-2"/>
    <n v="6.1800000000000001E-2"/>
    <n v="1.7999999999999995E-3"/>
    <n v="0.06"/>
    <n v="0.29225806451612901"/>
    <n v="2.9999999999999992E-2"/>
    <s v="NA"/>
    <s v="NA"/>
    <s v="NA"/>
    <s v="NA"/>
    <m/>
    <m/>
    <m/>
    <m/>
    <m/>
    <m/>
    <n v="0.15141890322580645"/>
    <n v="3.4252645161290322E-13"/>
    <n v="2.7592083870967742E-4"/>
    <n v="4.0214709677419354E-5"/>
    <n v="3.4486451612903224E-5"/>
  </r>
  <r>
    <x v="1"/>
    <x v="0"/>
    <s v="2000-25000"/>
    <n v="7000"/>
    <s v="XSmall"/>
    <x v="0"/>
    <s v="Basic LTG &amp; Power"/>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r>
  <r>
    <x v="1"/>
    <x v="0"/>
    <s v="2000-25000"/>
    <n v="7000"/>
    <s v="XSmall"/>
    <x v="0"/>
    <s v="Basic LTG &amp; Power"/>
    <s v="Code minimum time clock controlled lighting system.  (Nothing &quot;Auto&quot;)"/>
    <s v="Material "/>
    <x v="10"/>
    <s v="NA"/>
    <s v="NA"/>
    <s v="NA"/>
    <n v="5.0725714285714284E-2"/>
    <n v="4.5653142857142857E-2"/>
    <n v="5.579828571428571E-2"/>
    <s v="NA"/>
    <s v="NA"/>
    <s v="NA"/>
    <n v="4.5653142857142857E-2"/>
    <n v="5.579828571428571E-2"/>
    <n v="5.0725714285714263E-3"/>
    <n v="5.0725714285714284E-2"/>
    <n v="0.24708331797235022"/>
    <n v="9.9999999999999964E-2"/>
    <s v="NA"/>
    <s v="NA"/>
    <s v="NA"/>
    <s v="NA"/>
    <m/>
    <m/>
    <m/>
    <m/>
    <m/>
    <m/>
    <n v="7.2518953824884783E-2"/>
    <n v="1.8879636326267281E-12"/>
    <n v="3.113249806451613E-4"/>
    <n v="2.8982873198156683E-5"/>
    <n v="2.357669020092166E-5"/>
  </r>
  <r>
    <x v="1"/>
    <x v="0"/>
    <s v="2000-25000"/>
    <n v="7000"/>
    <s v="XSmall"/>
    <x v="0"/>
    <s v="Basic LTG &amp; Power"/>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r>
  <r>
    <x v="1"/>
    <x v="0"/>
    <s v="2000-25000"/>
    <n v="7000"/>
    <s v="XSmall"/>
    <x v="0"/>
    <s v="Basic LTG &amp; Power"/>
    <s v="Fluorescent Lighting"/>
    <s v="Material "/>
    <x v="14"/>
    <s v="NA"/>
    <s v="NA"/>
    <s v="NA"/>
    <n v="5.7714285714285714E-3"/>
    <n v="5.1942857142857147E-3"/>
    <n v="6.3485714285714282E-3"/>
    <s v="NA"/>
    <s v="NA"/>
    <s v="NA"/>
    <n v="5.1942857142857147E-3"/>
    <n v="6.3485714285714282E-3"/>
    <n v="5.771428571428568E-4"/>
    <n v="5.7714285714285714E-3"/>
    <n v="2.8112442396313365E-2"/>
    <n v="9.9999999999999936E-2"/>
    <s v="NA"/>
    <s v="NA"/>
    <s v="NA"/>
    <s v="NA"/>
    <m/>
    <m/>
    <m/>
    <m/>
    <m/>
    <m/>
    <n v="8.9678691244239633E-2"/>
    <n v="1.3128510599078344E-11"/>
    <n v="2.322087741935484E-4"/>
    <n v="1.83012E-5"/>
    <n v="3.823292165898618E-3"/>
  </r>
  <r>
    <x v="1"/>
    <x v="0"/>
    <s v="2000-25000"/>
    <n v="7000"/>
    <s v="XSmall"/>
    <x v="0"/>
    <s v="Basic LTG &amp; Power"/>
    <s v="Aluminum feeder wire 100amps and over"/>
    <s v="Equipment"/>
    <x v="15"/>
    <s v="NA"/>
    <s v="NA"/>
    <s v="NA"/>
    <n v="2.9000000000000001E-2"/>
    <n v="2.6100000000000002E-2"/>
    <n v="3.1900000000000005E-2"/>
    <s v="NA"/>
    <s v="NA"/>
    <s v="NA"/>
    <n v="2.6100000000000002E-2"/>
    <n v="3.1900000000000005E-2"/>
    <n v="2.9000000000000015E-3"/>
    <n v="2.9000000000000005E-2"/>
    <n v="0.14125806451612907"/>
    <n v="0.10000000000000003"/>
    <s v="NA"/>
    <s v="NA"/>
    <s v="NA"/>
    <s v="NA"/>
    <m/>
    <m/>
    <m/>
    <m/>
    <m/>
    <m/>
    <n v="1.21919835483871E-2"/>
    <n v="4.0597567741935494E-13"/>
    <n v="5.8353706451612922E-5"/>
    <n v="4.9722838709677436E-6"/>
    <n v="4.3323848387096794E-6"/>
  </r>
  <r>
    <x v="1"/>
    <x v="0"/>
    <s v="2000-25000"/>
    <n v="7000"/>
    <s v="XSmall"/>
    <x v="0"/>
    <s v="Basic LTG &amp; Power"/>
    <s v="Retail meter center or 6 disconnect basic service switchgear"/>
    <s v="Equipment"/>
    <x v="16"/>
    <n v="7.8571428571428577E-3"/>
    <n v="7.6214285714285724E-3"/>
    <n v="8.092857142857143E-3"/>
    <n v="9.4285714285714285E-4"/>
    <n v="8.4857142857142857E-4"/>
    <n v="1.0371428571428571E-3"/>
    <s v="NA"/>
    <s v="NA"/>
    <s v="NA"/>
    <n v="8.4857142857142857E-4"/>
    <n v="8.092857142857143E-3"/>
    <n v="3.6221428571428572E-3"/>
    <n v="4.4707142857142862E-3"/>
    <n v="2.1776705069124425E-2"/>
    <n v="0.81019332161687163"/>
    <s v="NA"/>
    <s v="NA"/>
    <s v="NA"/>
    <s v="NA"/>
    <m/>
    <m/>
    <m/>
    <m/>
    <m/>
    <m/>
    <n v="1.1282510896313365E-2"/>
    <n v="2.5522298341013829E-14"/>
    <n v="2.0559387255760371E-5"/>
    <n v="2.9964746175115212E-6"/>
    <n v="2.569651198156682E-6"/>
  </r>
  <r>
    <x v="1"/>
    <x v="0"/>
    <s v="2000-25000"/>
    <n v="7000"/>
    <s v="XSmall"/>
    <x v="0"/>
    <s v="Basic LTG &amp; Power"/>
    <s v="Cable"/>
    <s v="Material "/>
    <x v="17"/>
    <m/>
    <n v="0"/>
    <n v="0"/>
    <s v="NA"/>
    <s v="NA"/>
    <s v="NA"/>
    <s v="NA"/>
    <s v="NA"/>
    <s v="NA"/>
    <n v="0"/>
    <n v="0"/>
    <n v="0"/>
    <n v="0"/>
    <n v="0"/>
    <n v="0"/>
    <s v="NA"/>
    <s v="NA"/>
    <s v="NA"/>
    <s v="NA"/>
    <m/>
    <m/>
    <m/>
    <m/>
    <m/>
    <m/>
    <n v="0"/>
    <n v="0"/>
    <n v="0"/>
    <n v="0"/>
    <n v="0"/>
  </r>
  <r>
    <x v="1"/>
    <x v="0"/>
    <s v="2000-25000"/>
    <n v="7000"/>
    <s v="XSmall"/>
    <x v="1"/>
    <s v="Basic LTG &amp; Power"/>
    <s v="Cable"/>
    <s v="Material "/>
    <x v="10"/>
    <s v="NA"/>
    <s v="NA"/>
    <s v="NA"/>
    <s v="NA"/>
    <s v="NA"/>
    <s v="NA"/>
    <s v="NA"/>
    <s v="NA"/>
    <s v="NA"/>
    <n v="0"/>
    <n v="0"/>
    <n v="0"/>
    <n v="0"/>
    <n v="0"/>
    <n v="0"/>
    <s v="NA"/>
    <s v="NA"/>
    <s v="NA"/>
    <s v="NA"/>
    <s v="TBD"/>
    <s v="TBD"/>
    <s v="TBD"/>
    <s v="TBD"/>
    <s v="TBD"/>
    <m/>
    <n v="0"/>
    <n v="0"/>
    <n v="0"/>
    <n v="0"/>
    <n v="0"/>
  </r>
  <r>
    <x v="1"/>
    <x v="0"/>
    <s v="2000-25000"/>
    <n v="7000"/>
    <s v="XSmall"/>
    <x v="1"/>
    <s v="Basic LTG &amp; Power"/>
    <s v="Utility transformer pole mounted or outside property"/>
    <s v="Equipment"/>
    <x v="11"/>
    <n v="0.06"/>
    <n v="5.8000000000000003E-2"/>
    <n v="6.2E-2"/>
    <s v="NA"/>
    <s v="NA"/>
    <s v="NA"/>
    <s v="NA"/>
    <s v="NA"/>
    <s v="NA"/>
    <n v="5.8000000000000003E-2"/>
    <n v="6.2E-2"/>
    <n v="1.9999999999999983E-3"/>
    <n v="0.06"/>
    <n v="0.29225806451612901"/>
    <n v="3.3333333333333305E-2"/>
    <s v="NA"/>
    <s v="NA"/>
    <s v="NA"/>
    <s v="NA"/>
    <m/>
    <m/>
    <m/>
    <m/>
    <m/>
    <m/>
    <n v="0.15141890322580645"/>
    <n v="3.4252645161290322E-13"/>
    <n v="2.7592083870967742E-4"/>
    <n v="4.0214709677419354E-5"/>
    <n v="3.4486451612903224E-5"/>
  </r>
  <r>
    <x v="1"/>
    <x v="0"/>
    <s v="2000-25000"/>
    <n v="7000"/>
    <s v="XSmall"/>
    <x v="1"/>
    <s v="Basic LTG &amp; Power"/>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r>
  <r>
    <x v="1"/>
    <x v="0"/>
    <s v="2000-25000"/>
    <n v="7000"/>
    <s v="XSmall"/>
    <x v="1"/>
    <s v="Basic LTG &amp; Power"/>
    <s v="Code minimum time clock controlled lighting system.  (Nothing &quot;Auto&quot;)"/>
    <s v="Material "/>
    <x v="10"/>
    <s v="NA"/>
    <s v="NA"/>
    <s v="NA"/>
    <n v="5.0725714285714284E-2"/>
    <n v="4.5653142857142857E-2"/>
    <n v="5.579828571428571E-2"/>
    <s v="NA"/>
    <s v="NA"/>
    <s v="NA"/>
    <n v="4.5653142857142857E-2"/>
    <n v="5.579828571428571E-2"/>
    <n v="5.0725714285714263E-3"/>
    <n v="5.0725714285714284E-2"/>
    <n v="0.24708331797235022"/>
    <n v="9.9999999999999964E-2"/>
    <s v="NA"/>
    <s v="NA"/>
    <s v="NA"/>
    <s v="NA"/>
    <m/>
    <m/>
    <m/>
    <m/>
    <m/>
    <m/>
    <n v="7.2518953824884783E-2"/>
    <n v="1.8879636326267281E-12"/>
    <n v="3.113249806451613E-4"/>
    <n v="2.8982873198156683E-5"/>
    <n v="2.357669020092166E-5"/>
  </r>
  <r>
    <x v="1"/>
    <x v="0"/>
    <s v="2000-25000"/>
    <n v="7000"/>
    <s v="XSmall"/>
    <x v="1"/>
    <s v="Basic LTG &amp; Power"/>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r>
  <r>
    <x v="1"/>
    <x v="0"/>
    <s v="2000-25000"/>
    <n v="7000"/>
    <s v="XSmall"/>
    <x v="1"/>
    <s v="Basic LTG &amp; Power"/>
    <s v="Fluorescent Lighting"/>
    <s v="Material "/>
    <x v="14"/>
    <s v="NA"/>
    <s v="NA"/>
    <s v="NA"/>
    <n v="5.7714285714285714E-3"/>
    <n v="5.1942857142857147E-3"/>
    <n v="6.3485714285714282E-3"/>
    <s v="NA"/>
    <s v="NA"/>
    <s v="NA"/>
    <n v="5.1942857142857147E-3"/>
    <n v="6.3485714285714282E-3"/>
    <n v="5.771428571428568E-4"/>
    <n v="5.7714285714285714E-3"/>
    <n v="2.8112442396313365E-2"/>
    <n v="9.9999999999999936E-2"/>
    <s v="NA"/>
    <s v="NA"/>
    <s v="NA"/>
    <s v="NA"/>
    <m/>
    <m/>
    <m/>
    <m/>
    <m/>
    <m/>
    <n v="8.9678691244239633E-2"/>
    <n v="1.3128510599078344E-11"/>
    <n v="2.322087741935484E-4"/>
    <n v="1.83012E-5"/>
    <n v="3.823292165898618E-3"/>
  </r>
  <r>
    <x v="1"/>
    <x v="0"/>
    <s v="2000-25000"/>
    <n v="7000"/>
    <s v="XSmall"/>
    <x v="1"/>
    <s v="Basic LTG &amp; Power"/>
    <s v="Aluminum feeder wire 100amps and over"/>
    <s v="Equipment"/>
    <x v="15"/>
    <s v="NA"/>
    <s v="NA"/>
    <s v="NA"/>
    <n v="2.9000000000000001E-2"/>
    <n v="2.6100000000000002E-2"/>
    <n v="3.1900000000000005E-2"/>
    <s v="NA"/>
    <s v="NA"/>
    <s v="NA"/>
    <n v="2.6100000000000002E-2"/>
    <n v="3.1900000000000005E-2"/>
    <n v="2.9000000000000015E-3"/>
    <n v="2.9000000000000005E-2"/>
    <n v="0.14125806451612907"/>
    <n v="0.10000000000000003"/>
    <s v="NA"/>
    <s v="NA"/>
    <s v="NA"/>
    <s v="NA"/>
    <m/>
    <m/>
    <m/>
    <m/>
    <m/>
    <m/>
    <n v="1.21919835483871E-2"/>
    <n v="4.0597567741935494E-13"/>
    <n v="5.8353706451612922E-5"/>
    <n v="4.9722838709677436E-6"/>
    <n v="4.3323848387096794E-6"/>
  </r>
  <r>
    <x v="1"/>
    <x v="0"/>
    <s v="2000-25000"/>
    <n v="7000"/>
    <s v="XSmall"/>
    <x v="1"/>
    <s v="Basic LTG &amp; Power"/>
    <s v="Retail meter center or 6 disconnect basic service switchgear"/>
    <s v="Equipment"/>
    <x v="16"/>
    <n v="7.8571428571428577E-3"/>
    <n v="7.6214285714285724E-3"/>
    <n v="8.092857142857143E-3"/>
    <n v="9.4285714285714285E-4"/>
    <n v="8.4857142857142857E-4"/>
    <n v="1.0371428571428571E-3"/>
    <s v="NA"/>
    <s v="NA"/>
    <s v="NA"/>
    <n v="8.4857142857142857E-4"/>
    <n v="8.092857142857143E-3"/>
    <n v="3.6221428571428572E-3"/>
    <n v="4.4707142857142862E-3"/>
    <n v="2.1776705069124425E-2"/>
    <n v="0.81019332161687163"/>
    <s v="NA"/>
    <s v="NA"/>
    <s v="NA"/>
    <s v="NA"/>
    <m/>
    <m/>
    <m/>
    <m/>
    <m/>
    <m/>
    <n v="1.1282510896313365E-2"/>
    <n v="2.5522298341013829E-14"/>
    <n v="2.0559387255760371E-5"/>
    <n v="2.9964746175115212E-6"/>
    <n v="2.569651198156682E-6"/>
  </r>
  <r>
    <x v="1"/>
    <x v="0"/>
    <s v="2000-25000"/>
    <n v="7000"/>
    <s v="XSmall"/>
    <x v="1"/>
    <s v="Basic LTG &amp; Power"/>
    <s v="Cable"/>
    <s v="Material "/>
    <x v="17"/>
    <m/>
    <n v="0"/>
    <n v="0"/>
    <s v="NA"/>
    <s v="NA"/>
    <s v="NA"/>
    <s v="NA"/>
    <s v="NA"/>
    <s v="NA"/>
    <n v="0"/>
    <n v="0"/>
    <n v="0"/>
    <n v="0"/>
    <n v="0"/>
    <n v="0"/>
    <s v="NA"/>
    <s v="NA"/>
    <s v="NA"/>
    <s v="NA"/>
    <m/>
    <m/>
    <m/>
    <m/>
    <m/>
    <m/>
    <n v="0"/>
    <n v="0"/>
    <n v="0"/>
    <n v="0"/>
    <n v="0"/>
  </r>
  <r>
    <x v="1"/>
    <x v="1"/>
    <s v="2000-25000"/>
    <n v="7000"/>
    <s v="XSmall"/>
    <x v="2"/>
    <s v="Commercial LTG/PWR"/>
    <s v="Utility transformer pole mounted or outside property"/>
    <s v="Material "/>
    <x v="18"/>
    <s v="NA"/>
    <s v="NA"/>
    <s v="NA"/>
    <s v="NA"/>
    <s v="NA"/>
    <s v="NA"/>
    <s v="NA"/>
    <s v="NA"/>
    <s v="NA"/>
    <n v="0"/>
    <n v="0"/>
    <n v="0"/>
    <n v="0"/>
    <n v="0"/>
    <n v="0"/>
    <s v="NA"/>
    <s v="NA"/>
    <s v="NA"/>
    <s v="NA"/>
    <m/>
    <m/>
    <m/>
    <m/>
    <m/>
    <m/>
    <n v="0"/>
    <n v="0"/>
    <n v="0"/>
    <n v="0"/>
    <n v="0"/>
  </r>
  <r>
    <x v="1"/>
    <x v="1"/>
    <s v="2000-25000"/>
    <n v="7000"/>
    <s v="XSmall"/>
    <x v="2"/>
    <s v="Commercial LTG/PWR"/>
    <s v="Utility transformer pole mounted or outside property"/>
    <s v="Equipment"/>
    <x v="11"/>
    <n v="0.6"/>
    <n v="0.58199999999999996"/>
    <n v="0.61799999999999999"/>
    <s v="NA"/>
    <s v="NA"/>
    <s v="NA"/>
    <s v="NA"/>
    <s v="NA"/>
    <s v="NA"/>
    <n v="0.58199999999999996"/>
    <n v="0.61799999999999999"/>
    <n v="1.8000000000000016E-2"/>
    <n v="0.6"/>
    <n v="2.9225806451612901"/>
    <n v="3.0000000000000027E-2"/>
    <s v="NA"/>
    <s v="NA"/>
    <s v="NA"/>
    <s v="NA"/>
    <m/>
    <m/>
    <m/>
    <m/>
    <m/>
    <m/>
    <n v="1.5141890322580644"/>
    <n v="3.4252645161290321E-12"/>
    <n v="2.7592083870967739E-3"/>
    <n v="4.0214709677419353E-4"/>
    <n v="3.4486451612903221E-4"/>
  </r>
  <r>
    <x v="1"/>
    <x v="1"/>
    <s v="2000-25000"/>
    <n v="7000"/>
    <s v="XSmall"/>
    <x v="2"/>
    <s v="Commercial LTG/PWR"/>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r>
  <r>
    <x v="1"/>
    <x v="1"/>
    <s v="2000-25000"/>
    <n v="7000"/>
    <s v="XSmall"/>
    <x v="2"/>
    <s v="Commercial LTG/PWR"/>
    <s v="Enhanced lighting controls (Occupancy Sensors, network controlled relay panels,  dimming)"/>
    <s v="Equipment"/>
    <x v="19"/>
    <n v="2.0000000000000001E-4"/>
    <n v="1.94E-4"/>
    <n v="2.0600000000000002E-4"/>
    <n v="2.8571428571428574E-4"/>
    <n v="2.5714285714285715E-4"/>
    <n v="3.1428571428571432E-4"/>
    <s v="NA"/>
    <s v="NA"/>
    <s v="NA"/>
    <n v="1.94E-4"/>
    <n v="3.1428571428571432E-4"/>
    <n v="6.014285714285716E-5"/>
    <n v="2.5414285714285719E-4"/>
    <n v="1.2379216589861754E-3"/>
    <n v="0.23664980326025861"/>
    <s v="NA"/>
    <s v="NA"/>
    <s v="NA"/>
    <s v="NA"/>
    <m/>
    <m/>
    <m/>
    <m/>
    <m/>
    <m/>
    <n v="5.5706474654377896E-3"/>
    <n v="1.1933564792626731E-9"/>
    <n v="1.262680092165899E-5"/>
    <n v="3.2804923963133651E-6"/>
    <n v="8.9006567281106015E-7"/>
  </r>
  <r>
    <x v="1"/>
    <x v="1"/>
    <s v="2000-25000"/>
    <n v="7000"/>
    <s v="XSmall"/>
    <x v="2"/>
    <s v="Commercial LTG/PWR"/>
    <s v="Enhanced lighting controls (Occupancy Sensors, network controlled relay panels,  dimming)"/>
    <s v="Material "/>
    <x v="18"/>
    <s v="NA"/>
    <s v="NA"/>
    <s v="NA"/>
    <n v="6.9171428571428564E-2"/>
    <n v="6.2254285714285706E-2"/>
    <n v="7.6088571428571422E-2"/>
    <s v="NA"/>
    <s v="NA"/>
    <s v="NA"/>
    <n v="6.2254285714285706E-2"/>
    <n v="7.6088571428571422E-2"/>
    <n v="6.9171428571428578E-3"/>
    <n v="6.9171428571428564E-2"/>
    <n v="0.33693179723502298"/>
    <n v="0.10000000000000002"/>
    <s v="NA"/>
    <s v="NA"/>
    <s v="NA"/>
    <s v="NA"/>
    <m/>
    <m/>
    <m/>
    <m/>
    <m/>
    <m/>
    <n v="2.9080583419354832E-2"/>
    <n v="9.6834198525345604E-13"/>
    <n v="1.39186525437788E-4"/>
    <n v="1.185999926267281E-5"/>
    <n v="1.0333698221198155E-5"/>
  </r>
  <r>
    <x v="1"/>
    <x v="1"/>
    <s v="2000-25000"/>
    <n v="7000"/>
    <s v="XSmall"/>
    <x v="2"/>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2000-25000"/>
    <n v="7000"/>
    <s v="XSmall"/>
    <x v="2"/>
    <s v="Commercial LTG/PWR"/>
    <s v="LED Lighting"/>
    <s v="Equipment"/>
    <x v="21"/>
    <n v="0.01"/>
    <n v="9.7000000000000003E-3"/>
    <n v="1.03E-2"/>
    <n v="1.0285714285714285E-2"/>
    <n v="9.2571428571428561E-3"/>
    <n v="1.1314285714285714E-2"/>
    <s v="NA"/>
    <s v="NA"/>
    <s v="NA"/>
    <n v="9.2571428571428561E-3"/>
    <n v="1.1314285714285714E-2"/>
    <n v="1.028571428571429E-3"/>
    <n v="1.0285714285714285E-2"/>
    <n v="5.0101382488479264E-2"/>
    <n v="0.10000000000000005"/>
    <s v="NA"/>
    <s v="NA"/>
    <s v="NA"/>
    <s v="NA"/>
    <m/>
    <m/>
    <m/>
    <m/>
    <m/>
    <m/>
    <n v="4.3242503225806453E-3"/>
    <n v="1.439913732718894E-13"/>
    <n v="2.0696881105990784E-5"/>
    <n v="1.7635686635944703E-6"/>
    <n v="1.5366094009216591E-6"/>
  </r>
  <r>
    <x v="1"/>
    <x v="1"/>
    <s v="2000-25000"/>
    <n v="7000"/>
    <s v="XSmall"/>
    <x v="2"/>
    <s v="Commercial LTG/PWR"/>
    <s v="Copper feeder wire"/>
    <s v="Equipment"/>
    <x v="15"/>
    <n v="0.26"/>
    <n v="0.25220000000000004"/>
    <n v="0.26779999999999998"/>
    <n v="6.2714285714285709E-2"/>
    <n v="5.6442857142857135E-2"/>
    <n v="6.8985714285714275E-2"/>
    <s v="NA"/>
    <s v="NA"/>
    <s v="NA"/>
    <n v="5.6442857142857135E-2"/>
    <n v="0.26779999999999998"/>
    <n v="0.10567857142857143"/>
    <n v="0.16212142857142856"/>
    <n v="0.7896882488479261"/>
    <n v="0.65184826188483069"/>
    <s v="NA"/>
    <s v="NA"/>
    <s v="NA"/>
    <s v="NA"/>
    <m/>
    <m/>
    <m/>
    <m/>
    <m/>
    <m/>
    <n v="6.8157992758064501E-2"/>
    <n v="2.2695640271889398E-12"/>
    <n v="3.2622021559907831E-4"/>
    <n v="2.7797026359446999E-5"/>
    <n v="2.4219738592165895E-5"/>
  </r>
  <r>
    <x v="1"/>
    <x v="1"/>
    <s v="2000-25000"/>
    <n v="7000"/>
    <s v="XSmall"/>
    <x v="2"/>
    <s v="Commercial LTG/PWR"/>
    <s v="Copper feeder wire"/>
    <s v="Equipment"/>
    <x v="22"/>
    <s v="NA"/>
    <s v="NA"/>
    <s v="NA"/>
    <n v="7.7528571428571433E-2"/>
    <n v="6.9775714285714288E-2"/>
    <n v="8.5281428571428577E-2"/>
    <s v="NA"/>
    <s v="NA"/>
    <s v="NA"/>
    <n v="6.9775714285714288E-2"/>
    <n v="8.5281428571428577E-2"/>
    <n v="7.7528571428571447E-3"/>
    <n v="7.7528571428571433E-2"/>
    <n v="0.37763917050691248"/>
    <n v="0.10000000000000002"/>
    <s v="NA"/>
    <s v="NA"/>
    <s v="NA"/>
    <s v="NA"/>
    <m/>
    <m/>
    <m/>
    <m/>
    <m/>
    <m/>
    <n v="1.0649424608294931"/>
    <n v="2.0996737880184336E-8"/>
    <n v="5.3247123041474656E-3"/>
    <n v="2.3980087327188943E-4"/>
    <n v="7.8548947465437793E-2"/>
  </r>
  <r>
    <x v="1"/>
    <x v="1"/>
    <s v="2000-25000"/>
    <n v="7000"/>
    <s v="XSmall"/>
    <x v="3"/>
    <s v="Commercial LTG/PWR"/>
    <s v="Utility transformer pole mounted or outside property"/>
    <s v="Material "/>
    <x v="18"/>
    <s v="NA"/>
    <s v="NA"/>
    <s v="NA"/>
    <s v="NA"/>
    <s v="NA"/>
    <s v="NA"/>
    <s v="NA"/>
    <s v="NA"/>
    <s v="NA"/>
    <n v="0"/>
    <n v="0"/>
    <n v="0"/>
    <n v="0"/>
    <n v="0"/>
    <n v="0"/>
    <s v="NA"/>
    <s v="NA"/>
    <s v="NA"/>
    <s v="NA"/>
    <m/>
    <m/>
    <m/>
    <m/>
    <m/>
    <m/>
    <n v="0"/>
    <n v="0"/>
    <n v="0"/>
    <n v="0"/>
    <n v="0"/>
  </r>
  <r>
    <x v="1"/>
    <x v="1"/>
    <s v="2000-25000"/>
    <n v="7000"/>
    <s v="XSmall"/>
    <x v="3"/>
    <s v="Commercial LTG/PWR"/>
    <s v="Utility transformer pole mounted or outside property"/>
    <s v="Equipment"/>
    <x v="11"/>
    <n v="0.6"/>
    <n v="0.58199999999999996"/>
    <n v="0.61799999999999999"/>
    <s v="NA"/>
    <s v="NA"/>
    <s v="NA"/>
    <s v="NA"/>
    <s v="NA"/>
    <s v="NA"/>
    <n v="0.58199999999999996"/>
    <n v="0.61799999999999999"/>
    <n v="1.8000000000000016E-2"/>
    <n v="0.6"/>
    <n v="2.9225806451612901"/>
    <n v="3.0000000000000027E-2"/>
    <s v="NA"/>
    <s v="NA"/>
    <s v="NA"/>
    <s v="NA"/>
    <m/>
    <m/>
    <m/>
    <m/>
    <m/>
    <m/>
    <n v="1.5141890322580644"/>
    <n v="3.4252645161290321E-12"/>
    <n v="2.7592083870967739E-3"/>
    <n v="4.0214709677419353E-4"/>
    <n v="3.4486451612903221E-4"/>
  </r>
  <r>
    <x v="1"/>
    <x v="1"/>
    <s v="2000-25000"/>
    <n v="7000"/>
    <s v="XSmall"/>
    <x v="3"/>
    <s v="Commercial LTG/PWR"/>
    <s v="Battery backup for emergency egress lighting and life safety sytems"/>
    <s v="Equipment"/>
    <x v="12"/>
    <n v="7.0999999999999994E-2"/>
    <n v="6.8870000000000001E-2"/>
    <n v="7.3129999999999987E-2"/>
    <n v="7.1428571428571425E-2"/>
    <n v="6.4285714285714279E-2"/>
    <n v="7.857142857142857E-2"/>
    <s v="NA"/>
    <s v="NA"/>
    <s v="NA"/>
    <n v="6.4285714285714279E-2"/>
    <n v="7.857142857142857E-2"/>
    <n v="7.1428571428571452E-3"/>
    <n v="7.1428571428571425E-2"/>
    <n v="0.34792626728110598"/>
    <n v="0.10000000000000003"/>
    <s v="NA"/>
    <s v="NA"/>
    <s v="NA"/>
    <s v="NA"/>
    <m/>
    <m/>
    <m/>
    <m/>
    <m/>
    <m/>
    <n v="4.0540973752754956"/>
    <n v="4.2204968944099379E-8"/>
    <n v="7.1869465037066723E-4"/>
    <n v="1.3947305149268686E-3"/>
    <n v="1.6488679623321979E-3"/>
  </r>
  <r>
    <x v="1"/>
    <x v="1"/>
    <s v="2000-25000"/>
    <n v="7000"/>
    <s v="XSmall"/>
    <x v="3"/>
    <s v="Commercial LTG/PWR"/>
    <s v="Enhanced lighting controls (Occupancy Sensors, network controlled relay panels,  dimming)"/>
    <s v="Equipment"/>
    <x v="19"/>
    <n v="2.0000000000000001E-4"/>
    <n v="1.94E-4"/>
    <n v="2.0600000000000002E-4"/>
    <n v="2.8571428571428574E-4"/>
    <n v="2.5714285714285715E-4"/>
    <n v="3.1428571428571432E-4"/>
    <s v="NA"/>
    <s v="NA"/>
    <s v="NA"/>
    <n v="1.94E-4"/>
    <n v="3.1428571428571432E-4"/>
    <n v="6.014285714285716E-5"/>
    <n v="2.5414285714285719E-4"/>
    <n v="1.2379216589861754E-3"/>
    <n v="0.23664980326025861"/>
    <s v="NA"/>
    <s v="NA"/>
    <s v="NA"/>
    <s v="NA"/>
    <m/>
    <m/>
    <m/>
    <m/>
    <m/>
    <m/>
    <n v="5.5706474654377896E-3"/>
    <n v="1.1933564792626731E-9"/>
    <n v="1.262680092165899E-5"/>
    <n v="3.2804923963133651E-6"/>
    <n v="8.9006567281106015E-7"/>
  </r>
  <r>
    <x v="1"/>
    <x v="1"/>
    <s v="2000-25000"/>
    <n v="7000"/>
    <s v="XSmall"/>
    <x v="3"/>
    <s v="Commercial LTG/PWR"/>
    <s v="Enhanced lighting controls (Occupancy Sensors, network controlled relay panels,  dimming)"/>
    <s v="Material "/>
    <x v="18"/>
    <s v="NA"/>
    <s v="NA"/>
    <s v="NA"/>
    <n v="6.9171428571428564E-2"/>
    <n v="6.2254285714285706E-2"/>
    <n v="7.6088571428571422E-2"/>
    <s v="NA"/>
    <s v="NA"/>
    <s v="NA"/>
    <n v="6.2254285714285706E-2"/>
    <n v="7.6088571428571422E-2"/>
    <n v="6.9171428571428578E-3"/>
    <n v="6.9171428571428564E-2"/>
    <n v="0.33693179723502298"/>
    <n v="0.10000000000000002"/>
    <s v="NA"/>
    <s v="NA"/>
    <s v="NA"/>
    <s v="NA"/>
    <m/>
    <m/>
    <m/>
    <m/>
    <m/>
    <m/>
    <n v="2.9080583419354832E-2"/>
    <n v="9.6834198525345604E-13"/>
    <n v="1.39186525437788E-4"/>
    <n v="1.185999926267281E-5"/>
    <n v="1.0333698221198155E-5"/>
  </r>
  <r>
    <x v="1"/>
    <x v="1"/>
    <s v="2000-25000"/>
    <n v="7000"/>
    <s v="XSmall"/>
    <x v="3"/>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2000-25000"/>
    <n v="7000"/>
    <s v="XSmall"/>
    <x v="3"/>
    <s v="Commercial LTG/PWR"/>
    <s v="LED Lighting"/>
    <s v="Equipment"/>
    <x v="21"/>
    <n v="0.01"/>
    <n v="9.7000000000000003E-3"/>
    <n v="1.03E-2"/>
    <n v="1.0285714285714285E-2"/>
    <n v="9.2571428571428561E-3"/>
    <n v="1.1314285714285714E-2"/>
    <s v="NA"/>
    <s v="NA"/>
    <s v="NA"/>
    <n v="9.2571428571428561E-3"/>
    <n v="1.1314285714285714E-2"/>
    <n v="1.028571428571429E-3"/>
    <n v="1.0285714285714285E-2"/>
    <n v="5.0101382488479264E-2"/>
    <n v="0.10000000000000005"/>
    <s v="NA"/>
    <s v="NA"/>
    <s v="NA"/>
    <s v="NA"/>
    <m/>
    <m/>
    <m/>
    <m/>
    <m/>
    <m/>
    <n v="4.3242503225806453E-3"/>
    <n v="1.439913732718894E-13"/>
    <n v="2.0696881105990784E-5"/>
    <n v="1.7635686635944703E-6"/>
    <n v="1.5366094009216591E-6"/>
  </r>
  <r>
    <x v="1"/>
    <x v="1"/>
    <s v="2000-25000"/>
    <n v="7000"/>
    <s v="XSmall"/>
    <x v="3"/>
    <s v="Commercial LTG/PWR"/>
    <s v="Copper feeder wire"/>
    <s v="Equipment"/>
    <x v="15"/>
    <n v="0.26"/>
    <n v="0.25220000000000004"/>
    <n v="0.26779999999999998"/>
    <n v="6.2714285714285709E-2"/>
    <n v="5.6442857142857135E-2"/>
    <n v="6.8985714285714275E-2"/>
    <s v="NA"/>
    <s v="NA"/>
    <s v="NA"/>
    <n v="5.6442857142857135E-2"/>
    <n v="0.26779999999999998"/>
    <n v="0.10567857142857143"/>
    <n v="0.16212142857142856"/>
    <n v="0.7896882488479261"/>
    <n v="0.65184826188483069"/>
    <s v="NA"/>
    <s v="NA"/>
    <s v="NA"/>
    <s v="NA"/>
    <m/>
    <m/>
    <m/>
    <m/>
    <m/>
    <m/>
    <n v="6.8157992758064501E-2"/>
    <n v="2.2695640271889398E-12"/>
    <n v="3.2622021559907831E-4"/>
    <n v="2.7797026359446999E-5"/>
    <n v="2.4219738592165895E-5"/>
  </r>
  <r>
    <x v="1"/>
    <x v="1"/>
    <s v="2000-25000"/>
    <n v="7000"/>
    <s v="XSmall"/>
    <x v="3"/>
    <s v="Commercial LTG/PWR"/>
    <s v="Copper feeder wire"/>
    <s v="Equipment"/>
    <x v="22"/>
    <s v="NA"/>
    <s v="NA"/>
    <s v="NA"/>
    <n v="7.7528571428571433E-2"/>
    <n v="6.9775714285714288E-2"/>
    <n v="8.5281428571428577E-2"/>
    <s v="NA"/>
    <s v="NA"/>
    <s v="NA"/>
    <n v="6.9775714285714288E-2"/>
    <n v="8.5281428571428577E-2"/>
    <n v="7.7528571428571447E-3"/>
    <n v="7.7528571428571433E-2"/>
    <n v="0.37763917050691248"/>
    <n v="0.10000000000000002"/>
    <s v="NA"/>
    <s v="NA"/>
    <s v="NA"/>
    <s v="NA"/>
    <m/>
    <m/>
    <m/>
    <m/>
    <m/>
    <m/>
    <n v="1.0649424608294931"/>
    <n v="2.0996737880184336E-8"/>
    <n v="5.3247123041474656E-3"/>
    <n v="2.3980087327188943E-4"/>
    <n v="7.8548947465437793E-2"/>
  </r>
  <r>
    <x v="2"/>
    <x v="0"/>
    <s v="2000-25000"/>
    <n v="7000"/>
    <s v="XSmall"/>
    <x v="0"/>
    <s v="Water"/>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r>
  <r>
    <x v="2"/>
    <x v="0"/>
    <s v="2000-25000"/>
    <n v="7000"/>
    <s v="XSmall"/>
    <x v="0"/>
    <s v="Water"/>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r>
  <r>
    <x v="2"/>
    <x v="0"/>
    <s v="2000-25000"/>
    <n v="7000"/>
    <s v="XSmall"/>
    <x v="0"/>
    <s v="Waste &amp; Vent"/>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r>
  <r>
    <x v="2"/>
    <x v="0"/>
    <s v="2000-25000"/>
    <n v="7000"/>
    <s v="XSmall"/>
    <x v="0"/>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0"/>
    <s v="2000-25000"/>
    <n v="7000"/>
    <s v="XSmall"/>
    <x v="1"/>
    <s v="Water"/>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r>
  <r>
    <x v="2"/>
    <x v="0"/>
    <s v="2000-25000"/>
    <n v="7000"/>
    <s v="XSmall"/>
    <x v="1"/>
    <s v="Water"/>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r>
  <r>
    <x v="2"/>
    <x v="0"/>
    <s v="2000-25000"/>
    <n v="7000"/>
    <s v="XSmall"/>
    <x v="1"/>
    <s v="Waste &amp; Vent"/>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r>
  <r>
    <x v="2"/>
    <x v="0"/>
    <s v="2000-25000"/>
    <n v="7000"/>
    <s v="XSmall"/>
    <x v="1"/>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1"/>
    <s v="2000-25000"/>
    <n v="7000"/>
    <s v="XSmall"/>
    <x v="2"/>
    <s v="Water"/>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r>
  <r>
    <x v="2"/>
    <x v="1"/>
    <s v="2000-25000"/>
    <n v="7000"/>
    <s v="XSmall"/>
    <x v="2"/>
    <s v="Water"/>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r>
  <r>
    <x v="2"/>
    <x v="1"/>
    <s v="2000-25000"/>
    <n v="7000"/>
    <s v="XSmall"/>
    <x v="2"/>
    <s v="Waste &amp; Vent"/>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r>
  <r>
    <x v="2"/>
    <x v="1"/>
    <s v="2000-25000"/>
    <n v="7000"/>
    <s v="XSmall"/>
    <x v="2"/>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1"/>
    <s v="2000-25000"/>
    <n v="7000"/>
    <s v="XSmall"/>
    <x v="3"/>
    <s v="Water"/>
    <s v="NA"/>
    <s v="Material"/>
    <x v="6"/>
    <n v="0.12174398249453"/>
    <n v="0.1034823851203505"/>
    <n v="0.14000557986870951"/>
    <n v="0.2"/>
    <n v="0.16"/>
    <n v="0.24000000000000002"/>
    <s v="NA"/>
    <s v="NA"/>
    <s v="NA"/>
    <n v="0.1034823851203505"/>
    <n v="0.24000000000000002"/>
    <n v="6.8258807439824765E-2"/>
    <n v="0.17174119256017528"/>
    <n v="0.83654580892214414"/>
    <n v="0.3974515747927394"/>
    <s v="NA"/>
    <s v="NA"/>
    <s v="NA"/>
    <s v="NA"/>
    <m/>
    <m/>
    <m/>
    <m/>
    <m/>
    <m/>
    <n v="1.8320353215394956"/>
    <n v="3.3210868614209126E-10"/>
    <n v="7.3448722023364251E-3"/>
    <n v="2.8944484988706185E-4"/>
    <n v="9.7875859643890867E-2"/>
  </r>
  <r>
    <x v="2"/>
    <x v="1"/>
    <s v="2000-25000"/>
    <n v="7000"/>
    <s v="XSmall"/>
    <x v="3"/>
    <s v="Water"/>
    <s v="NA"/>
    <s v="Material"/>
    <x v="23"/>
    <n v="1.48205689277899E-2"/>
    <n v="1.2597483588621415E-2"/>
    <n v="1.7043654266958384E-2"/>
    <n v="0.02"/>
    <n v="1.6E-2"/>
    <n v="2.4E-2"/>
    <s v="NA"/>
    <s v="NA"/>
    <s v="NA"/>
    <n v="1.2597483588621415E-2"/>
    <n v="2.4E-2"/>
    <n v="5.7012582056892927E-3"/>
    <n v="1.8298741794310708E-2"/>
    <n v="8.9132580998094096E-2"/>
    <n v="0.31156558575310794"/>
    <s v="NA"/>
    <s v="NA"/>
    <s v="NA"/>
    <s v="NA"/>
    <m/>
    <m/>
    <m/>
    <m/>
    <m/>
    <m/>
    <n v="0.42872771460083259"/>
    <n v="5.8292707972753536E-11"/>
    <n v="9.5371861667960679E-4"/>
    <n v="1.4439478121691242E-4"/>
    <n v="1.5241671350674092E-2"/>
  </r>
  <r>
    <x v="2"/>
    <x v="1"/>
    <s v="2000-25000"/>
    <n v="7000"/>
    <s v="XSmall"/>
    <x v="3"/>
    <s v="Waste &amp; Vent"/>
    <s v="NA"/>
    <s v="Material"/>
    <x v="24"/>
    <n v="0.18202625820568899"/>
    <n v="0.15472231947483564"/>
    <n v="0.20933019693654234"/>
    <n v="0.4"/>
    <n v="0.32"/>
    <n v="0.48000000000000004"/>
    <s v="NA"/>
    <s v="NA"/>
    <s v="NA"/>
    <n v="0.15472231947483564"/>
    <n v="0.48000000000000004"/>
    <n v="0.16263884026258218"/>
    <n v="0.31736115973741785"/>
    <n v="1.5458559716241966"/>
    <n v="0.51247241596025261"/>
    <s v="NA"/>
    <s v="NA"/>
    <s v="NA"/>
    <s v="NA"/>
    <m/>
    <m/>
    <m/>
    <m/>
    <m/>
    <m/>
    <n v="4.452065198277686"/>
    <n v="-2.2105740394226014E-8"/>
    <n v="1.1733046824627653E-2"/>
    <n v="7.0181861111738521E-4"/>
    <n v="0.12799687445048347"/>
  </r>
  <r>
    <x v="2"/>
    <x v="1"/>
    <s v="2000-25000"/>
    <n v="7000"/>
    <s v="XSmall"/>
    <x v="3"/>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0"/>
    <x v="0"/>
    <s v="10000-80000"/>
    <n v="25000"/>
    <s v="Small"/>
    <x v="4"/>
    <s v="Packaged rooftop heat pump"/>
    <s v="NA"/>
    <s v="Equipment"/>
    <x v="5"/>
    <n v="0.755"/>
    <n v="0.64175000000000004"/>
    <n v="0.86824999999999997"/>
    <n v="0.25"/>
    <n v="0.2"/>
    <n v="0.3"/>
    <n v="0.4"/>
    <n v="0.32"/>
    <n v="0.48000000000000004"/>
    <n v="0.2"/>
    <n v="0.86824999999999997"/>
    <n v="0.33412500000000001"/>
    <n v="0.53412499999999996"/>
    <n v="2.6017056451612901"/>
    <n v="0.62555581558623918"/>
    <n v="350"/>
    <n v="500"/>
    <n v="12"/>
    <n v="18"/>
    <n v="8.1744499746221511"/>
    <n v="1.1782269760884278E-5"/>
    <n v="2.8436824639070605E-2"/>
    <n v="3.3731896783958209E-8"/>
    <n v="2.7939677355170771E-5"/>
    <n v="0"/>
    <n v="8.1744499746221511"/>
    <n v="1.1782269760884278E-5"/>
    <n v="2.8436824639070605E-2"/>
    <n v="7.4485195183848401E-3"/>
    <n v="2.5562212807353937E-3"/>
  </r>
  <r>
    <x v="0"/>
    <x v="0"/>
    <s v="10000-80000"/>
    <n v="25000"/>
    <s v="Small"/>
    <x v="5"/>
    <s v="VAV AHU w/ PFP Terminals"/>
    <s v="NA"/>
    <s v="Equipment"/>
    <x v="26"/>
    <n v="0.85499999999999998"/>
    <n v="0.72675000000000001"/>
    <n v="0.98324999999999996"/>
    <n v="0.2"/>
    <n v="0.16"/>
    <n v="0.24000000000000002"/>
    <n v="0.44"/>
    <n v="0.35199999999999998"/>
    <n v="0.52800000000000002"/>
    <n v="0.16"/>
    <n v="0.98324999999999996"/>
    <n v="0.41162499999999996"/>
    <n v="0.57162499999999994"/>
    <n v="2.7843669354838707"/>
    <n v="0.72009621692543191"/>
    <n v="350"/>
    <n v="500"/>
    <n v="12"/>
    <n v="18"/>
    <n v="2332.4641818548384"/>
    <n v="1.1321235959677418E-8"/>
    <n v="3.3495934233870965"/>
    <n v="1.0790269993168549E-9"/>
    <n v="0.37113495131129026"/>
    <n v="713.40543372434001"/>
    <n v="18.913445219941348"/>
    <n v="0"/>
    <n v="0"/>
    <n v="0"/>
    <n v="0"/>
  </r>
  <r>
    <x v="0"/>
    <x v="0"/>
    <s v="10000-80000"/>
    <n v="25000"/>
    <s v="Small"/>
    <x v="5"/>
    <s v="VAV AHU w/ PFP Terminals"/>
    <s v="NA"/>
    <s v="Equipment"/>
    <x v="27"/>
    <n v="0.25"/>
    <n v="0.21249999999999999"/>
    <n v="0.28749999999999998"/>
    <n v="0.2"/>
    <n v="0.16"/>
    <n v="0.24000000000000002"/>
    <n v="0.2"/>
    <n v="0.16"/>
    <n v="0.24000000000000002"/>
    <n v="0.16"/>
    <n v="0.28749999999999998"/>
    <n v="6.3749999999999987E-2"/>
    <n v="0.22375"/>
    <n v="1.0898790322580647"/>
    <n v="0.28491620111731836"/>
    <n v="350"/>
    <n v="500"/>
    <n v="12"/>
    <n v="18"/>
    <n v="131.97345201612907"/>
    <n v="3.454916532258065E-3"/>
    <n v="1.3187536290322583"/>
    <n v="0.21797580645161296"/>
    <n v="6.6569811290322587"/>
    <n v="197.38887521795994"/>
    <n v="4.4761626416739331"/>
    <n v="1.8722354402789893E-8"/>
    <n v="4.6022351351351361E-2"/>
    <n v="4.4729224607672194E-3"/>
    <n v="3.0010555557977341E-3"/>
  </r>
  <r>
    <x v="0"/>
    <x v="1"/>
    <s v="10000-80000"/>
    <n v="25000"/>
    <s v="Small"/>
    <x v="6"/>
    <s v="DOAS ERV + VRF"/>
    <s v="NA"/>
    <s v="Material"/>
    <x v="0"/>
    <n v="1.06"/>
    <n v="0.90100000000000002"/>
    <n v="1.2190000000000001"/>
    <n v="1.5"/>
    <n v="1.2"/>
    <n v="1.8"/>
    <n v="0.66"/>
    <n v="0.52800000000000002"/>
    <n v="0.79200000000000004"/>
    <n v="0.52800000000000002"/>
    <n v="1.8"/>
    <n v="0.63600000000000001"/>
    <n v="1.1640000000000001"/>
    <n v="5.6698064516129039"/>
    <n v="0.54639175257731953"/>
    <n v="400"/>
    <n v="600"/>
    <n v="10"/>
    <n v="15"/>
    <n v="13.607535483870969"/>
    <n v="2.9596389677419358E-7"/>
    <n v="7.2006541935483878E-2"/>
    <n v="3.1807614193548389E-3"/>
    <n v="1.0829330322580646"/>
    <n v="0"/>
    <n v="13.607535483870969"/>
    <n v="2.9596389677419358E-7"/>
    <n v="7.2006541935483878E-2"/>
    <n v="3.1807614193548389E-3"/>
    <n v="1.0829330322580646"/>
  </r>
  <r>
    <x v="0"/>
    <x v="1"/>
    <s v="10000-80000"/>
    <n v="25000"/>
    <s v="Small"/>
    <x v="6"/>
    <s v="DOAS ERV + VRF"/>
    <s v="NA"/>
    <s v="Material"/>
    <x v="1"/>
    <n v="6.0000000000000001E-3"/>
    <n v="5.1000000000000004E-3"/>
    <n v="6.8999999999999999E-3"/>
    <n v="0.05"/>
    <n v="0.04"/>
    <n v="6.0000000000000005E-2"/>
    <n v="0.06"/>
    <n v="4.8000000000000001E-2"/>
    <n v="7.1999999999999995E-2"/>
    <n v="5.1000000000000004E-3"/>
    <n v="7.1999999999999995E-2"/>
    <n v="3.3449999999999994E-2"/>
    <n v="3.8549999999999994E-2"/>
    <n v="0.18777580645161288"/>
    <n v="0.86770428015564194"/>
    <n v="400"/>
    <n v="600"/>
    <n v="10"/>
    <n v="15"/>
    <n v="1.0008450483870965"/>
    <n v="8.3935785483870957E-11"/>
    <n v="5.764717258064515E-3"/>
    <n v="2.7415267741935477E-4"/>
    <s v="NA"/>
    <n v="0"/>
    <n v="1.0008450483870965"/>
    <n v="8.3935785483870957E-11"/>
    <n v="5.764717258064515E-3"/>
    <n v="2.7415267741935477E-4"/>
    <e v="#VALUE!"/>
  </r>
  <r>
    <x v="0"/>
    <x v="1"/>
    <s v="10000-80000"/>
    <n v="25000"/>
    <s v="Small"/>
    <x v="6"/>
    <s v="DOAS ERV + VRF"/>
    <s v="NA"/>
    <s v="Material"/>
    <x v="6"/>
    <n v="0.39"/>
    <n v="0.33150000000000002"/>
    <n v="0.44850000000000001"/>
    <m/>
    <m/>
    <m/>
    <n v="5.6000000000000001E-2"/>
    <n v="4.48E-2"/>
    <n v="6.720000000000001E-2"/>
    <n v="4.48E-2"/>
    <n v="0.44850000000000001"/>
    <n v="0.20185"/>
    <n v="0.24665000000000001"/>
    <n v="1.2014241935483871"/>
    <n v="0.81836610581796065"/>
    <n v="400"/>
    <n v="600"/>
    <n v="10"/>
    <n v="15"/>
    <n v="2.6311189838709677"/>
    <n v="4.7696540483870977E-10"/>
    <n v="1.0548504419354839E-2"/>
    <n v="4.1569277096774196E-4"/>
    <n v="0.14056663064516131"/>
    <n v="0"/>
    <n v="2.6311189838709677"/>
    <n v="4.7696540483870977E-10"/>
    <n v="1.0548504419354839E-2"/>
    <n v="4.1569277096774196E-4"/>
    <n v="0.14056663064516131"/>
  </r>
  <r>
    <x v="0"/>
    <x v="1"/>
    <s v="10000-80000"/>
    <n v="25000"/>
    <s v="Small"/>
    <x v="6"/>
    <s v="DOAS ERV + VRF"/>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10000-80000"/>
    <n v="25000"/>
    <s v="Small"/>
    <x v="6"/>
    <s v="DOAS ERV + VRF"/>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10000-80000"/>
    <n v="25000"/>
    <s v="Small"/>
    <x v="6"/>
    <s v="DOAS ERV + VRF"/>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10000-80000"/>
    <n v="25000"/>
    <s v="Small"/>
    <x v="7"/>
    <s v="DOAS ERV + Packaged Rooftop Heat Pump"/>
    <s v="NA"/>
    <s v="Material"/>
    <x v="0"/>
    <n v="2.0499999999999998"/>
    <n v="1.7424999999999999"/>
    <n v="2.3574999999999999"/>
    <n v="1.5"/>
    <n v="1.2"/>
    <n v="1.8"/>
    <n v="0.66"/>
    <n v="0.52800000000000002"/>
    <n v="0.79200000000000004"/>
    <n v="0.52800000000000002"/>
    <n v="2.3574999999999999"/>
    <n v="0.91474999999999995"/>
    <n v="1.44275"/>
    <n v="7.0275887096774197"/>
    <n v="0.63403223011609766"/>
    <n v="400"/>
    <n v="600"/>
    <n v="10"/>
    <n v="15"/>
    <n v="16.866212903225808"/>
    <n v="3.668401306451613E-7"/>
    <n v="8.9250376612903221E-2"/>
    <n v="3.9424772661290327E-3"/>
    <n v="1.3422694435483873"/>
    <n v="0"/>
    <n v="16.866212903225808"/>
    <n v="3.668401306451613E-7"/>
    <n v="8.9250376612903221E-2"/>
    <n v="3.9424772661290327E-3"/>
    <n v="1.3422694435483873"/>
  </r>
  <r>
    <x v="0"/>
    <x v="1"/>
    <s v="10000-80000"/>
    <n v="25000"/>
    <s v="Small"/>
    <x v="7"/>
    <s v="DOAS ERV + Packaged Rooftop Heat Pump"/>
    <s v="NA"/>
    <s v="Material"/>
    <x v="1"/>
    <n v="6.0000000000000001E-3"/>
    <n v="5.1000000000000004E-3"/>
    <n v="4.3350000000000003E-3"/>
    <n v="0.05"/>
    <n v="0.04"/>
    <n v="6.0000000000000005E-2"/>
    <n v="0.06"/>
    <n v="4.8000000000000001E-2"/>
    <n v="7.1999999999999995E-2"/>
    <n v="4.3350000000000003E-3"/>
    <n v="7.1999999999999995E-2"/>
    <n v="3.3832499999999995E-2"/>
    <n v="3.8167499999999993E-2"/>
    <n v="0.18591266129032255"/>
    <n v="0.88642169384947933"/>
    <n v="400"/>
    <n v="600"/>
    <n v="10"/>
    <n v="15"/>
    <n v="0.99091448467741916"/>
    <n v="8.3102959596774182E-11"/>
    <n v="5.7075187016129023E-3"/>
    <n v="2.7143248548387093E-4"/>
    <s v="NA"/>
    <n v="0"/>
    <n v="0.99091448467741916"/>
    <n v="8.3102959596774182E-11"/>
    <n v="5.7075187016129023E-3"/>
    <n v="2.7143248548387093E-4"/>
    <e v="#VALUE!"/>
  </r>
  <r>
    <x v="0"/>
    <x v="1"/>
    <s v="10000-80000"/>
    <n v="25000"/>
    <s v="Small"/>
    <x v="7"/>
    <s v="DOAS ERV + Packaged Rooftop Heat Pump"/>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10000-80000"/>
    <n v="25000"/>
    <s v="Small"/>
    <x v="7"/>
    <s v="DOAS ERV + Packaged Rooftop Heat Pump"/>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10000-80000"/>
    <n v="25000"/>
    <s v="Small"/>
    <x v="7"/>
    <s v="DOAS ERV + Packaged Rooftop Heat Pump"/>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10000-80000"/>
    <n v="25000"/>
    <s v="Small"/>
    <x v="6"/>
    <s v="DOAS ERV + VRF"/>
    <s v="NA"/>
    <s v="Equipment"/>
    <x v="7"/>
    <n v="0.35599999999999998"/>
    <n v="0.30259999999999998"/>
    <n v="0.40939999999999999"/>
    <n v="0.15"/>
    <n v="0.12"/>
    <n v="0.18"/>
    <n v="0.6"/>
    <n v="0.48"/>
    <n v="0.72"/>
    <n v="0.12"/>
    <n v="0.72"/>
    <n v="0.3"/>
    <n v="0.42"/>
    <n v="2.0458064516129033"/>
    <n v="0.7142857142857143"/>
    <n v="400"/>
    <n v="600"/>
    <n v="10"/>
    <n v="15"/>
    <n v="6.4278380329348082"/>
    <n v="9.2647850214301847E-6"/>
    <n v="2.2360807579517257E-2"/>
    <n v="5.8570151139183402E-3"/>
    <n v="2.0100406045567339E-3"/>
    <n v="0"/>
    <n v="10.201024193548388"/>
    <n v="4.9513387096774195E-11"/>
    <n v="1.4649435483870968E-2"/>
    <n v="1.1606298387096777E-3"/>
    <n v="1.3492580645161291E-3"/>
  </r>
  <r>
    <x v="0"/>
    <x v="1"/>
    <s v="10000-80000"/>
    <n v="25000"/>
    <s v="Small"/>
    <x v="6"/>
    <s v="DOAS ERV + VRF"/>
    <s v="NA"/>
    <s v="Equipment"/>
    <x v="8"/>
    <n v="0.63500000000000001"/>
    <n v="0.53974999999999995"/>
    <n v="0.73025000000000007"/>
    <n v="0.1"/>
    <n v="0.08"/>
    <n v="0.12000000000000001"/>
    <n v="0.48"/>
    <n v="0.38400000000000001"/>
    <n v="0.57599999999999996"/>
    <n v="0.08"/>
    <n v="0.73025000000000007"/>
    <n v="0.32512500000000005"/>
    <n v="0.40512500000000007"/>
    <n v="1.9733508064516134"/>
    <n v="0.8025300833076211"/>
    <n v="400"/>
    <n v="600"/>
    <n v="10"/>
    <n v="15"/>
    <n v="6.200185435935035"/>
    <n v="8.9366572185878679E-6"/>
    <n v="2.1568862311076027E-2"/>
    <n v="5.6495791619670666E-3"/>
    <n v="1.9388516664786833E-3"/>
    <n v="94.631140945747816"/>
    <n v="7.5542335559475831"/>
    <n v="6.7721811766862194E-11"/>
    <n v="2.7845549589901031E-2"/>
    <n v="2.1889057453949785E-3"/>
    <n v="2.7711002944006604E-3"/>
  </r>
  <r>
    <x v="0"/>
    <x v="1"/>
    <s v="10000-80000"/>
    <n v="25000"/>
    <s v="Small"/>
    <x v="6"/>
    <s v="DOAS ERV + VRF"/>
    <s v="NA"/>
    <s v="Equipment"/>
    <x v="9"/>
    <n v="0.28000000000000003"/>
    <n v="0.23800000000000002"/>
    <n v="0.32200000000000001"/>
    <n v="0.08"/>
    <n v="6.4000000000000001E-2"/>
    <n v="9.6000000000000002E-2"/>
    <n v="0.2"/>
    <n v="0.16"/>
    <n v="0.24000000000000002"/>
    <n v="6.4000000000000001E-2"/>
    <n v="0.32200000000000001"/>
    <n v="0.129"/>
    <n v="0.193"/>
    <n v="0.94009677419354842"/>
    <n v="0.66839378238341973"/>
    <n v="400"/>
    <n v="600"/>
    <n v="10"/>
    <n v="15"/>
    <n v="2.9537446198962329"/>
    <n v="4.2573893074667274E-6"/>
    <n v="1.0275323482968644E-2"/>
    <n v="2.6914378975862849E-3"/>
    <n v="9.2366151590345146E-4"/>
    <n v="170.26168901482129"/>
    <n v="3.8610028596338277"/>
    <n v="1.6149338099389714E-8"/>
    <n v="3.9697491891891895E-2"/>
    <n v="3.8582079773321711E-3"/>
    <n v="2.588619987794246E-3"/>
  </r>
  <r>
    <x v="0"/>
    <x v="1"/>
    <s v="10000-80000"/>
    <n v="25000"/>
    <s v="Small"/>
    <x v="7"/>
    <s v="DOAS ERV + Packaged Rooftop Heat Pump"/>
    <s v="NA"/>
    <s v="Equipment"/>
    <x v="7"/>
    <n v="0.35599999999999998"/>
    <n v="0.30259999999999998"/>
    <n v="0.40939999999999999"/>
    <n v="0.1"/>
    <n v="0.08"/>
    <n v="0.12000000000000001"/>
    <n v="0.54"/>
    <n v="0.43200000000000005"/>
    <n v="0.64800000000000002"/>
    <n v="0.08"/>
    <n v="0.64800000000000002"/>
    <n v="0.28400000000000003"/>
    <n v="0.36400000000000005"/>
    <n v="1.7730322580645166"/>
    <n v="0.78021978021978022"/>
    <n v="400"/>
    <n v="600"/>
    <n v="10"/>
    <n v="15"/>
    <n v="5.570792961876835"/>
    <n v="8.0294803519061621E-6"/>
    <n v="1.9379366568914959E-2"/>
    <n v="2.2987896895597082E-8"/>
    <n v="1.9040566454073789E-5"/>
    <n v="0"/>
    <n v="8.8408876344086043"/>
    <n v="4.2911602150537647E-11"/>
    <n v="1.2696177419354842E-2"/>
    <n v="1.0058791935483875E-3"/>
    <n v="1.1693569892473122E-3"/>
  </r>
  <r>
    <x v="0"/>
    <x v="1"/>
    <s v="10000-80000"/>
    <n v="25000"/>
    <s v="Small"/>
    <x v="7"/>
    <s v="DOAS ERV + Packaged Rooftop Heat Pump"/>
    <s v="NA"/>
    <s v="Equipment"/>
    <x v="5"/>
    <n v="0.43099999999999999"/>
    <n v="0.36635000000000001"/>
    <n v="0.49564999999999998"/>
    <n v="0.22"/>
    <n v="0.17599999999999999"/>
    <n v="0.26400000000000001"/>
    <n v="0.5"/>
    <n v="0.4"/>
    <n v="0.6"/>
    <n v="0.17599999999999999"/>
    <n v="0.6"/>
    <n v="0.21199999999999999"/>
    <n v="0.38800000000000001"/>
    <n v="1.8899354838709679"/>
    <n v="0.54639175257731953"/>
    <n v="400"/>
    <n v="600"/>
    <n v="10"/>
    <n v="15"/>
    <n v="5.9380979923302508"/>
    <n v="8.5588966388450282E-6"/>
    <n v="2.0657127002030228E-2"/>
    <n v="5.410766343334086E-3"/>
    <n v="1.8568946537333637E-3"/>
    <n v="0"/>
    <n v="5.9380979923302508"/>
    <n v="8.5588966388450282E-6"/>
    <n v="2.0657127002030228E-2"/>
    <n v="5.410766343334086E-3"/>
    <n v="1.8568946537333637E-3"/>
  </r>
  <r>
    <x v="0"/>
    <x v="0"/>
    <s v="10000-80000"/>
    <n v="25000"/>
    <s v="Small"/>
    <x v="4"/>
    <s v="Packaged rooftop heat pump"/>
    <s v="NA"/>
    <s v="Material"/>
    <x v="0"/>
    <n v="1.22"/>
    <n v="1.0369999999999999"/>
    <n v="1.403"/>
    <n v="1.5"/>
    <n v="1.2"/>
    <n v="1.8"/>
    <n v="0.93940909090909086"/>
    <n v="0.84546818181818173"/>
    <n v="1.03335"/>
    <n v="0.84546818181818173"/>
    <n v="1.8"/>
    <n v="0.47726590909090916"/>
    <n v="1.322734090909091"/>
    <n v="6.4429950879765396"/>
    <n v="0.36081772774367143"/>
    <n v="350"/>
    <n v="500"/>
    <n v="12"/>
    <n v="18"/>
    <n v="15.463188211143695"/>
    <n v="3.3632434359237536E-7"/>
    <n v="8.1826037617302047E-2"/>
    <n v="3.6145202443548384E-3"/>
    <n v="1.230612061803519"/>
    <n v="0"/>
    <n v="15.463188211143695"/>
    <n v="3.3632434359237536E-7"/>
    <n v="8.1826037617302047E-2"/>
    <n v="3.6145202443548384E-3"/>
    <n v="1.230612061803519"/>
  </r>
  <r>
    <x v="0"/>
    <x v="0"/>
    <s v="10000-80000"/>
    <n v="25000"/>
    <s v="Small"/>
    <x v="4"/>
    <s v="Packaged rooftop heat pump"/>
    <s v="NA"/>
    <s v="Material"/>
    <x v="1"/>
    <n v="7.0000000000000001E-3"/>
    <n v="5.9500000000000004E-3"/>
    <n v="8.0499999999999999E-3"/>
    <n v="0.05"/>
    <n v="0.04"/>
    <n v="6.0000000000000005E-2"/>
    <n v="0.06"/>
    <n v="5.3999999999999999E-2"/>
    <n v="6.6000000000000003E-2"/>
    <n v="5.9500000000000004E-3"/>
    <n v="6.6000000000000003E-2"/>
    <n v="3.0025000000000003E-2"/>
    <n v="3.5975000000000007E-2"/>
    <n v="0.17523306451612908"/>
    <n v="0.83460736622654619"/>
    <n v="350"/>
    <n v="500"/>
    <n v="12"/>
    <n v="18"/>
    <n v="0.93399223387096797"/>
    <n v="7.8329179838709701E-11"/>
    <n v="5.3796550806451621E-3"/>
    <n v="2.5584027419354842E-4"/>
    <s v="NA"/>
    <n v="0"/>
    <n v="0.93399223387096797"/>
    <n v="7.8329179838709701E-11"/>
    <n v="5.3796550806451621E-3"/>
    <n v="2.5584027419354842E-4"/>
    <e v="#VALUE!"/>
  </r>
  <r>
    <x v="0"/>
    <x v="0"/>
    <s v="10000-80000"/>
    <n v="25000"/>
    <s v="Small"/>
    <x v="4"/>
    <s v="Packaged rooftop heat pump"/>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10000-80000"/>
    <n v="25000"/>
    <s v="Small"/>
    <x v="4"/>
    <s v="Packaged rooftop heat pump"/>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10000-80000"/>
    <n v="25000"/>
    <s v="Small"/>
    <x v="4"/>
    <s v="Packaged rooftop heat pump"/>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0"/>
    <x v="0"/>
    <s v="10000-80000"/>
    <n v="25000"/>
    <s v="Small"/>
    <x v="5"/>
    <s v="VAV AHU w/ PFP Terminals"/>
    <s v="NA"/>
    <s v="Material"/>
    <x v="0"/>
    <n v="1.22"/>
    <n v="1.0369999999999999"/>
    <n v="1.403"/>
    <n v="1.5"/>
    <n v="1.2"/>
    <n v="1.8"/>
    <n v="1.1272909090909089"/>
    <n v="1.0145618181818179"/>
    <n v="1.2400199999999999"/>
    <n v="1.0145618181818179"/>
    <n v="1.8"/>
    <n v="0.39271909090909107"/>
    <n v="1.4072809090909089"/>
    <n v="6.8548199120234594"/>
    <n v="0.2790623310329593"/>
    <n v="350"/>
    <n v="500"/>
    <n v="12"/>
    <n v="18"/>
    <n v="16.451567788856302"/>
    <n v="3.5782159940762459E-7"/>
    <n v="8.7056212882697936E-2"/>
    <n v="3.8455539706451604E-3"/>
    <n v="1.3092706031964807"/>
    <n v="0"/>
    <n v="16.451567788856302"/>
    <n v="3.5782159940762459E-7"/>
    <n v="8.7056212882697936E-2"/>
    <n v="3.8455539706451604E-3"/>
    <n v="1.3092706031964807"/>
  </r>
  <r>
    <x v="0"/>
    <x v="0"/>
    <s v="10000-80000"/>
    <n v="25000"/>
    <s v="Small"/>
    <x v="5"/>
    <s v="VAV AHU w/ PFP Terminals"/>
    <s v="NA"/>
    <s v="Material"/>
    <x v="1"/>
    <n v="7.0000000000000001E-3"/>
    <n v="5.9500000000000004E-3"/>
    <n v="5.0575000000000004E-3"/>
    <n v="0.05"/>
    <n v="0.04"/>
    <n v="6.0000000000000005E-2"/>
    <n v="0.06"/>
    <n v="5.3999999999999999E-2"/>
    <n v="6.6000000000000003E-2"/>
    <n v="5.0575000000000004E-3"/>
    <n v="6.6000000000000003E-2"/>
    <n v="3.0471250000000002E-2"/>
    <n v="3.5528750000000005E-2"/>
    <n v="0.17305939516129035"/>
    <n v="0.8576504943179819"/>
    <n v="350"/>
    <n v="500"/>
    <n v="12"/>
    <n v="18"/>
    <n v="0.92240657620967759"/>
    <n v="7.7357549637096788E-11"/>
    <n v="5.3129234314516129E-3"/>
    <n v="2.5266671693548388E-4"/>
    <s v="NA"/>
    <n v="0"/>
    <n v="0.92240657620967759"/>
    <n v="7.7357549637096788E-11"/>
    <n v="5.3129234314516129E-3"/>
    <n v="2.5266671693548388E-4"/>
    <e v="#VALUE!"/>
  </r>
  <r>
    <x v="0"/>
    <x v="0"/>
    <s v="10000-80000"/>
    <n v="25000"/>
    <s v="Small"/>
    <x v="5"/>
    <s v="VAV AHU w/ PFP Terminals"/>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10000-80000"/>
    <n v="25000"/>
    <s v="Small"/>
    <x v="5"/>
    <s v="VAV AHU w/ PFP Terminals"/>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10000-80000"/>
    <n v="25000"/>
    <s v="Small"/>
    <x v="5"/>
    <s v="VAV AHU w/ PFP Terminals"/>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1"/>
    <x v="0"/>
    <s v="10000-80000"/>
    <n v="25000"/>
    <s v="Small"/>
    <x v="4"/>
    <s v="Commercial LTG/PWR"/>
    <s v="Utility transformer pole mounted or outside property pad mounted"/>
    <s v="Equipment"/>
    <x v="11"/>
    <n v="0.79200000000000004"/>
    <n v="0.76824000000000003"/>
    <n v="0.81576000000000004"/>
    <s v="NA"/>
    <s v="NA"/>
    <s v="NA"/>
    <s v="NA"/>
    <s v="NA"/>
    <s v="NA"/>
    <n v="0.76824000000000003"/>
    <n v="0.81576000000000004"/>
    <n v="2.3760000000000003E-2"/>
    <n v="0.79200000000000004"/>
    <n v="3.8578064516129036"/>
    <n v="3.0000000000000002E-2"/>
    <s v="NA"/>
    <s v="NA"/>
    <s v="NA"/>
    <s v="NA"/>
    <m/>
    <m/>
    <m/>
    <m/>
    <m/>
    <m/>
    <n v="1.9987295225806454"/>
    <n v="4.5213491612903233E-12"/>
    <n v="3.6421550709677423E-3"/>
    <n v="5.3083416774193557E-4"/>
    <n v="4.5522116129032258E-4"/>
  </r>
  <r>
    <x v="1"/>
    <x v="0"/>
    <s v="10000-80000"/>
    <n v="25000"/>
    <s v="Small"/>
    <x v="4"/>
    <s v="Commercial LTG/PWR"/>
    <s v="Battery backup for emergency egress lighting and life safety sytems"/>
    <s v="Equipment"/>
    <x v="12"/>
    <n v="7.0999999999999994E-2"/>
    <n v="6.8870000000000001E-2"/>
    <n v="7.3129999999999987E-2"/>
    <n v="7.1440000000000003E-2"/>
    <n v="6.4296000000000006E-2"/>
    <n v="7.8584000000000001E-2"/>
    <s v="NA"/>
    <s v="NA"/>
    <s v="NA"/>
    <n v="6.4296000000000006E-2"/>
    <n v="7.8584000000000001E-2"/>
    <n v="7.1439999999999976E-3"/>
    <n v="7.1440000000000003E-2"/>
    <n v="0.34798193548387096"/>
    <n v="9.9999999999999964E-2"/>
    <s v="NA"/>
    <s v="NA"/>
    <s v="NA"/>
    <s v="NA"/>
    <m/>
    <m/>
    <m/>
    <m/>
    <m/>
    <m/>
    <n v="4.0547460308555401"/>
    <n v="4.2211721739130434E-8"/>
    <n v="7.1880964151472648E-4"/>
    <n v="1.3949536718092569E-3"/>
    <n v="1.649131781206171E-3"/>
  </r>
  <r>
    <x v="1"/>
    <x v="0"/>
    <s v="10000-80000"/>
    <n v="25000"/>
    <s v="Small"/>
    <x v="4"/>
    <s v="Commercial LTG/PWR"/>
    <s v="code minimum time clock controlled lighting system ( Occupancy Sensors in offices)"/>
    <s v="Material "/>
    <x v="18"/>
    <s v="NA"/>
    <s v="NA"/>
    <s v="NA"/>
    <n v="0"/>
    <n v="0"/>
    <n v="0"/>
    <s v="NA"/>
    <s v="NA"/>
    <s v="NA"/>
    <n v="0"/>
    <n v="0"/>
    <n v="0"/>
    <n v="0"/>
    <n v="0"/>
    <n v="0"/>
    <s v="NA"/>
    <s v="NA"/>
    <s v="NA"/>
    <s v="NA"/>
    <m/>
    <m/>
    <m/>
    <m/>
    <m/>
    <m/>
    <n v="0"/>
    <n v="0"/>
    <n v="0"/>
    <n v="0"/>
    <n v="0"/>
  </r>
  <r>
    <x v="1"/>
    <x v="0"/>
    <s v="10000-80000"/>
    <n v="25000"/>
    <s v="Small"/>
    <x v="4"/>
    <s v="Commercial LTG/PWR"/>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r>
  <r>
    <x v="1"/>
    <x v="0"/>
    <s v="10000-80000"/>
    <n v="25000"/>
    <s v="Small"/>
    <x v="4"/>
    <s v="Commercial LTG/PWR"/>
    <s v="Fluorescent Lighting"/>
    <s v="Material "/>
    <x v="21"/>
    <n v="0.01"/>
    <n v="9.7000000000000003E-3"/>
    <n v="1.03E-2"/>
    <n v="1.0240000000000001E-2"/>
    <n v="9.2160000000000002E-3"/>
    <n v="1.1264000000000001E-2"/>
    <s v="NA"/>
    <s v="NA"/>
    <s v="NA"/>
    <n v="9.2160000000000002E-3"/>
    <n v="1.1264000000000001E-2"/>
    <n v="1.0240000000000006E-3"/>
    <n v="1.0240000000000001E-2"/>
    <n v="4.9878709677419364E-2"/>
    <n v="0.10000000000000005"/>
    <s v="NA"/>
    <s v="NA"/>
    <s v="NA"/>
    <s v="NA"/>
    <m/>
    <m/>
    <m/>
    <m/>
    <m/>
    <m/>
    <n v="4.3050314322580652E-3"/>
    <n v="1.4335141161290327E-13"/>
    <n v="2.0604894967741939E-5"/>
    <n v="1.7557305806451616E-6"/>
    <n v="1.529780025806452E-6"/>
  </r>
  <r>
    <x v="1"/>
    <x v="0"/>
    <s v="10000-80000"/>
    <n v="25000"/>
    <s v="Small"/>
    <x v="4"/>
    <s v="Commercial LTG/PWR"/>
    <s v="800A 480v Distribution"/>
    <s v="Material "/>
    <x v="28"/>
    <n v="0.16"/>
    <n v="0.1552"/>
    <n v="0.1648"/>
    <n v="2.9000000000000001E-2"/>
    <n v="2.6100000000000002E-2"/>
    <n v="3.1900000000000005E-2"/>
    <s v="NA"/>
    <s v="NA"/>
    <s v="NA"/>
    <n v="2.6100000000000002E-2"/>
    <n v="0.1648"/>
    <n v="6.9349999999999995E-2"/>
    <n v="9.5449999999999993E-2"/>
    <n v="0.46493387096774191"/>
    <n v="0.72655840754321632"/>
    <s v="NA"/>
    <s v="NA"/>
    <s v="NA"/>
    <s v="NA"/>
    <m/>
    <m/>
    <m/>
    <m/>
    <m/>
    <m/>
    <n v="4.01284424032258E-2"/>
    <n v="1.3362199451612904E-12"/>
    <n v="1.9206418209677419E-4"/>
    <n v="1.6365672258064517E-5"/>
    <n v="1.4259521822580646E-5"/>
  </r>
  <r>
    <x v="1"/>
    <x v="0"/>
    <s v="10000-80000"/>
    <n v="25000"/>
    <s v="Small"/>
    <x v="4"/>
    <s v="Commercial LTG/PWR"/>
    <s v="800A 480v Distribution"/>
    <s v="Material "/>
    <x v="18"/>
    <n v="0.09"/>
    <n v="8.7300000000000003E-2"/>
    <n v="9.2699999999999991E-2"/>
    <s v="NA"/>
    <s v="NA"/>
    <s v="NA"/>
    <s v="NA"/>
    <s v="NA"/>
    <s v="NA"/>
    <n v="8.7300000000000003E-2"/>
    <n v="9.2699999999999991E-2"/>
    <n v="2.6999999999999941E-3"/>
    <n v="0.09"/>
    <n v="0.43838709677419357"/>
    <n v="2.9999999999999936E-2"/>
    <s v="NA"/>
    <s v="NA"/>
    <s v="NA"/>
    <s v="NA"/>
    <m/>
    <m/>
    <m/>
    <m/>
    <m/>
    <m/>
    <n v="3.7837190322580649E-2"/>
    <n v="1.2599245161290323E-12"/>
    <n v="1.8109770967741936E-4"/>
    <n v="1.5431225806451613E-5"/>
    <n v="1.3445332258064517E-5"/>
  </r>
  <r>
    <x v="1"/>
    <x v="0"/>
    <s v="10000-80000"/>
    <n v="25000"/>
    <s v="Small"/>
    <x v="4"/>
    <s v="Commercial LTG/PWR"/>
    <s v="NA"/>
    <s v="NA"/>
    <x v="29"/>
    <s v="NA"/>
    <s v="NA"/>
    <s v="NA"/>
    <s v="NA"/>
    <s v="NA"/>
    <s v="NA"/>
    <s v="NA"/>
    <s v="NA"/>
    <s v="NA"/>
    <n v="0"/>
    <n v="0"/>
    <n v="0"/>
    <n v="0"/>
    <n v="0"/>
    <n v="0"/>
    <s v="NA"/>
    <s v="NA"/>
    <s v="NA"/>
    <s v="NA"/>
    <m/>
    <m/>
    <m/>
    <m/>
    <m/>
    <m/>
    <n v="0"/>
    <e v="#N/A"/>
    <e v="#N/A"/>
    <e v="#N/A"/>
    <e v="#N/A"/>
  </r>
  <r>
    <x v="1"/>
    <x v="0"/>
    <s v="10000-80000"/>
    <n v="25000"/>
    <s v="Small"/>
    <x v="4"/>
    <s v="Commercial LTG/PWR"/>
    <s v="Data/WAP (Wireless)"/>
    <s v="Equipment"/>
    <x v="30"/>
    <n v="7.0000000000000001E-3"/>
    <n v="6.79E-3"/>
    <n v="7.2100000000000003E-3"/>
    <n v="7.3600000000000002E-3"/>
    <n v="6.6239999999999997E-3"/>
    <n v="8.0960000000000008E-3"/>
    <s v="NA"/>
    <s v="NA"/>
    <s v="NA"/>
    <n v="6.6239999999999997E-3"/>
    <n v="8.0960000000000008E-3"/>
    <n v="7.3600000000000054E-4"/>
    <n v="7.3600000000000002E-3"/>
    <n v="3.5850322580645161E-2"/>
    <n v="0.10000000000000007"/>
    <s v="NA"/>
    <s v="NA"/>
    <s v="NA"/>
    <s v="NA"/>
    <m/>
    <m/>
    <m/>
    <m/>
    <m/>
    <m/>
    <n v="3.0942413419354836E-3"/>
    <n v="1.0303382709677419E-13"/>
    <n v="1.4809768258064516E-5"/>
    <n v="1.2619313548387097E-6"/>
    <n v="1.0995293935483872E-6"/>
  </r>
  <r>
    <x v="1"/>
    <x v="0"/>
    <s v="10000-80000"/>
    <n v="25000"/>
    <s v="Small"/>
    <x v="4"/>
    <s v="Commercial LTG/PWR"/>
    <s v="Data/WAP (Wireless)"/>
    <s v="Material "/>
    <x v="17"/>
    <n v="0"/>
    <n v="0"/>
    <n v="0"/>
    <n v="0"/>
    <s v="NA"/>
    <s v="NA"/>
    <n v="0"/>
    <s v="NA"/>
    <s v="NA"/>
    <n v="0"/>
    <n v="0"/>
    <n v="0"/>
    <n v="0"/>
    <n v="0"/>
    <n v="0"/>
    <s v="NA"/>
    <s v="NA"/>
    <s v="NA"/>
    <s v="NA"/>
    <m/>
    <m/>
    <m/>
    <m/>
    <m/>
    <m/>
    <n v="0"/>
    <n v="0"/>
    <n v="0"/>
    <n v="0"/>
    <n v="0"/>
  </r>
  <r>
    <x v="1"/>
    <x v="0"/>
    <s v="10000-80000"/>
    <n v="25000"/>
    <s v="Small"/>
    <x v="4"/>
    <s v="Commercial LTG/PWR"/>
    <s v="FA"/>
    <s v="Equipment"/>
    <x v="31"/>
    <n v="3.0000000000000001E-3"/>
    <n v="2.9100000000000003E-3"/>
    <n v="3.0899999999999999E-3"/>
    <n v="3.32E-3"/>
    <n v="2.9880000000000002E-3"/>
    <n v="3.6519999999999999E-3"/>
    <s v="NA"/>
    <s v="NA"/>
    <s v="NA"/>
    <n v="2.9100000000000003E-3"/>
    <n v="3.6519999999999999E-3"/>
    <n v="3.709999999999998E-4"/>
    <n v="3.2810000000000001E-3"/>
    <n v="1.5981645161290324E-2"/>
    <n v="0.11307528192624193"/>
    <s v="NA"/>
    <s v="NA"/>
    <s v="NA"/>
    <s v="NA"/>
    <m/>
    <m/>
    <m/>
    <m/>
    <m/>
    <m/>
    <n v="1.3793757938709678E-3"/>
    <n v="4.5931248193548395E-14"/>
    <n v="6.6020176161290328E-6"/>
    <n v="5.6255390967741948E-7"/>
    <n v="4.9015705709677432E-7"/>
  </r>
  <r>
    <x v="1"/>
    <x v="0"/>
    <s v="10000-80000"/>
    <n v="25000"/>
    <s v="Small"/>
    <x v="5"/>
    <s v="Commercial LTG/PWR"/>
    <s v="Utility transformer pole mounted or outside property pad mounted"/>
    <s v="Equipment"/>
    <x v="11"/>
    <n v="0.79200000000000004"/>
    <n v="0.76824000000000003"/>
    <n v="0.81576000000000004"/>
    <s v="NA"/>
    <s v="NA"/>
    <s v="NA"/>
    <s v="NA"/>
    <s v="NA"/>
    <s v="NA"/>
    <n v="0.76824000000000003"/>
    <n v="0.81576000000000004"/>
    <n v="2.3760000000000003E-2"/>
    <n v="0.79200000000000004"/>
    <n v="3.8578064516129036"/>
    <n v="3.0000000000000002E-2"/>
    <s v="NA"/>
    <s v="NA"/>
    <s v="NA"/>
    <s v="NA"/>
    <m/>
    <m/>
    <m/>
    <m/>
    <m/>
    <m/>
    <n v="1.9987295225806454"/>
    <n v="4.5213491612903233E-12"/>
    <n v="3.6421550709677423E-3"/>
    <n v="5.3083416774193557E-4"/>
    <n v="4.5522116129032258E-4"/>
  </r>
  <r>
    <x v="1"/>
    <x v="0"/>
    <s v="10000-80000"/>
    <n v="25000"/>
    <s v="Small"/>
    <x v="5"/>
    <s v="Commercial LTG/PWR"/>
    <s v="Battery backup for emergency egress lighting and life safety sytems"/>
    <s v="Equipment"/>
    <x v="12"/>
    <n v="7.0999999999999994E-2"/>
    <n v="6.8870000000000001E-2"/>
    <n v="7.3129999999999987E-2"/>
    <n v="7.1440000000000003E-2"/>
    <n v="6.4296000000000006E-2"/>
    <n v="7.8584000000000001E-2"/>
    <s v="NA"/>
    <s v="NA"/>
    <s v="NA"/>
    <n v="6.4296000000000006E-2"/>
    <n v="7.8584000000000001E-2"/>
    <n v="7.1439999999999976E-3"/>
    <n v="7.1440000000000003E-2"/>
    <n v="0.34798193548387096"/>
    <n v="9.9999999999999964E-2"/>
    <s v="NA"/>
    <s v="NA"/>
    <s v="NA"/>
    <s v="NA"/>
    <m/>
    <m/>
    <m/>
    <m/>
    <m/>
    <m/>
    <n v="4.0547460308555401"/>
    <n v="4.2211721739130434E-8"/>
    <n v="7.1880964151472648E-4"/>
    <n v="1.3949536718092569E-3"/>
    <n v="1.649131781206171E-3"/>
  </r>
  <r>
    <x v="1"/>
    <x v="0"/>
    <s v="10000-80000"/>
    <n v="25000"/>
    <s v="Small"/>
    <x v="5"/>
    <s v="Commercial LTG/PWR"/>
    <s v="code minimum time clock controlled lighting system ( Occupancy Sensors in offices)"/>
    <s v="Material "/>
    <x v="18"/>
    <s v="NA"/>
    <s v="NA"/>
    <s v="NA"/>
    <n v="0"/>
    <n v="0"/>
    <n v="0"/>
    <s v="NA"/>
    <s v="NA"/>
    <s v="NA"/>
    <n v="0"/>
    <n v="0"/>
    <n v="0"/>
    <n v="0"/>
    <n v="0"/>
    <n v="0"/>
    <s v="NA"/>
    <s v="NA"/>
    <s v="NA"/>
    <s v="NA"/>
    <m/>
    <m/>
    <m/>
    <m/>
    <m/>
    <m/>
    <n v="0"/>
    <n v="0"/>
    <n v="0"/>
    <n v="0"/>
    <n v="0"/>
  </r>
  <r>
    <x v="1"/>
    <x v="0"/>
    <s v="10000-80000"/>
    <n v="25000"/>
    <s v="Small"/>
    <x v="5"/>
    <s v="Commercial LTG/PWR"/>
    <s v="Fluorescent Lighting"/>
    <s v="Equipment"/>
    <x v="13"/>
    <n v="0.104"/>
    <n v="0.10088"/>
    <n v="0.10711999999999999"/>
    <n v="0.112"/>
    <n v="0.1008"/>
    <n v="0.1232"/>
    <s v="NA"/>
    <s v="NA"/>
    <s v="NA"/>
    <n v="0.1008"/>
    <n v="0.1232"/>
    <n v="1.1200000000000002E-2"/>
    <n v="0.112"/>
    <n v="0.54554838709677422"/>
    <n v="0.1"/>
    <s v="NA"/>
    <s v="NA"/>
    <s v="NA"/>
    <s v="NA"/>
    <m/>
    <m/>
    <m/>
    <m/>
    <m/>
    <m/>
    <n v="0.19219669677419357"/>
    <n v="2.6780970322580647E-12"/>
    <n v="9.2852335483870974E-4"/>
    <n v="8.712407741935485E-5"/>
    <n v="5.9792103225806449E-5"/>
  </r>
  <r>
    <x v="1"/>
    <x v="0"/>
    <s v="10000-80000"/>
    <n v="25000"/>
    <s v="Small"/>
    <x v="5"/>
    <s v="Commercial LTG/PWR"/>
    <s v="Fluorescent Lighting"/>
    <s v="Material "/>
    <x v="21"/>
    <n v="0.01"/>
    <n v="9.7000000000000003E-3"/>
    <n v="1.03E-2"/>
    <n v="1.0240000000000001E-2"/>
    <n v="9.2160000000000002E-3"/>
    <n v="1.1264000000000001E-2"/>
    <s v="NA"/>
    <s v="NA"/>
    <s v="NA"/>
    <n v="9.2160000000000002E-3"/>
    <n v="1.1264000000000001E-2"/>
    <n v="1.0240000000000006E-3"/>
    <n v="1.0240000000000001E-2"/>
    <n v="4.9878709677419364E-2"/>
    <n v="0.10000000000000005"/>
    <s v="NA"/>
    <s v="NA"/>
    <s v="NA"/>
    <s v="NA"/>
    <m/>
    <m/>
    <m/>
    <m/>
    <m/>
    <m/>
    <n v="4.3050314322580652E-3"/>
    <n v="1.4335141161290327E-13"/>
    <n v="2.0604894967741939E-5"/>
    <n v="1.7557305806451616E-6"/>
    <n v="1.529780025806452E-6"/>
  </r>
  <r>
    <x v="1"/>
    <x v="0"/>
    <s v="10000-80000"/>
    <n v="25000"/>
    <s v="Small"/>
    <x v="5"/>
    <s v="Commercial LTG/PWR"/>
    <s v="800A 480v Distribution"/>
    <s v="Material "/>
    <x v="28"/>
    <n v="0.16"/>
    <n v="0.1552"/>
    <n v="0.1648"/>
    <n v="2.9000000000000001E-2"/>
    <n v="2.6100000000000002E-2"/>
    <n v="3.1900000000000005E-2"/>
    <s v="NA"/>
    <s v="NA"/>
    <s v="NA"/>
    <n v="2.6100000000000002E-2"/>
    <n v="0.1648"/>
    <n v="6.9349999999999995E-2"/>
    <n v="9.5449999999999993E-2"/>
    <n v="0.46493387096774191"/>
    <n v="0.72655840754321632"/>
    <s v="NA"/>
    <s v="NA"/>
    <s v="NA"/>
    <s v="NA"/>
    <m/>
    <m/>
    <m/>
    <m/>
    <m/>
    <m/>
    <n v="4.01284424032258E-2"/>
    <n v="1.3362199451612904E-12"/>
    <n v="1.9206418209677419E-4"/>
    <n v="1.6365672258064517E-5"/>
    <n v="1.4259521822580646E-5"/>
  </r>
  <r>
    <x v="1"/>
    <x v="0"/>
    <s v="10000-80000"/>
    <n v="25000"/>
    <s v="Small"/>
    <x v="5"/>
    <s v="Commercial LTG/PWR"/>
    <s v="800A 480v Distribution"/>
    <s v="Material "/>
    <x v="18"/>
    <n v="0.09"/>
    <n v="8.7300000000000003E-2"/>
    <n v="9.2699999999999991E-2"/>
    <s v="NA"/>
    <s v="NA"/>
    <s v="NA"/>
    <s v="NA"/>
    <s v="NA"/>
    <s v="NA"/>
    <n v="8.7300000000000003E-2"/>
    <n v="9.2699999999999991E-2"/>
    <n v="2.6999999999999941E-3"/>
    <n v="0.09"/>
    <n v="0.43838709677419357"/>
    <n v="2.9999999999999936E-2"/>
    <s v="NA"/>
    <s v="NA"/>
    <s v="NA"/>
    <s v="NA"/>
    <m/>
    <m/>
    <m/>
    <m/>
    <m/>
    <m/>
    <n v="3.7837190322580649E-2"/>
    <n v="1.2599245161290323E-12"/>
    <n v="1.8109770967741936E-4"/>
    <n v="1.5431225806451613E-5"/>
    <n v="1.3445332258064517E-5"/>
  </r>
  <r>
    <x v="1"/>
    <x v="0"/>
    <s v="10000-80000"/>
    <n v="25000"/>
    <s v="Small"/>
    <x v="5"/>
    <s v="Commercial LTG/PWR"/>
    <s v="NA"/>
    <s v="NA"/>
    <x v="29"/>
    <s v="NA"/>
    <s v="NA"/>
    <s v="NA"/>
    <s v="NA"/>
    <s v="NA"/>
    <s v="NA"/>
    <s v="NA"/>
    <s v="NA"/>
    <s v="NA"/>
    <n v="0"/>
    <n v="0"/>
    <n v="0"/>
    <n v="0"/>
    <n v="0"/>
    <n v="0"/>
    <s v="NA"/>
    <s v="NA"/>
    <s v="NA"/>
    <s v="NA"/>
    <m/>
    <m/>
    <m/>
    <m/>
    <m/>
    <m/>
    <n v="0"/>
    <e v="#N/A"/>
    <e v="#N/A"/>
    <e v="#N/A"/>
    <e v="#N/A"/>
  </r>
  <r>
    <x v="1"/>
    <x v="0"/>
    <s v="10000-80000"/>
    <n v="25000"/>
    <s v="Small"/>
    <x v="5"/>
    <s v="Commercial LTG/PWR"/>
    <s v="Data/WAP (Wireless)"/>
    <s v="Equipment"/>
    <x v="30"/>
    <n v="7.0000000000000001E-3"/>
    <n v="6.79E-3"/>
    <n v="7.2100000000000003E-3"/>
    <n v="7.3600000000000002E-3"/>
    <n v="6.6239999999999997E-3"/>
    <n v="8.0960000000000008E-3"/>
    <s v="NA"/>
    <s v="NA"/>
    <s v="NA"/>
    <n v="6.6239999999999997E-3"/>
    <n v="8.0960000000000008E-3"/>
    <n v="7.3600000000000054E-4"/>
    <n v="7.3600000000000002E-3"/>
    <n v="3.5850322580645161E-2"/>
    <n v="0.10000000000000007"/>
    <s v="NA"/>
    <s v="NA"/>
    <s v="NA"/>
    <s v="NA"/>
    <m/>
    <m/>
    <m/>
    <m/>
    <m/>
    <m/>
    <n v="3.0942413419354836E-3"/>
    <n v="1.0303382709677419E-13"/>
    <n v="1.4809768258064516E-5"/>
    <n v="1.2619313548387097E-6"/>
    <n v="1.0995293935483872E-6"/>
  </r>
  <r>
    <x v="1"/>
    <x v="0"/>
    <s v="10000-80000"/>
    <n v="25000"/>
    <s v="Small"/>
    <x v="5"/>
    <s v="Commercial LTG/PWR"/>
    <s v="Data/WAP (Wireless)"/>
    <s v="Material "/>
    <x v="17"/>
    <m/>
    <n v="0"/>
    <n v="0"/>
    <s v="NA"/>
    <s v="NA"/>
    <s v="NA"/>
    <s v="NA"/>
    <s v="NA"/>
    <s v="NA"/>
    <n v="0"/>
    <n v="0"/>
    <n v="0"/>
    <n v="0"/>
    <n v="0"/>
    <n v="0"/>
    <s v="NA"/>
    <s v="NA"/>
    <s v="NA"/>
    <s v="NA"/>
    <m/>
    <m/>
    <m/>
    <m/>
    <m/>
    <m/>
    <n v="0"/>
    <n v="0"/>
    <n v="0"/>
    <n v="0"/>
    <n v="0"/>
  </r>
  <r>
    <x v="1"/>
    <x v="0"/>
    <s v="10000-80000"/>
    <n v="25000"/>
    <s v="Small"/>
    <x v="5"/>
    <s v="Commercial LTG/PWR"/>
    <s v="FA"/>
    <s v="Equipment"/>
    <x v="31"/>
    <n v="3.0000000000000001E-3"/>
    <n v="2.9100000000000003E-3"/>
    <n v="3.0899999999999999E-3"/>
    <n v="3.32E-3"/>
    <n v="2.9880000000000002E-3"/>
    <n v="3.6519999999999999E-3"/>
    <s v="NA"/>
    <s v="NA"/>
    <s v="NA"/>
    <n v="2.9100000000000003E-3"/>
    <n v="3.6519999999999999E-3"/>
    <n v="3.709999999999998E-4"/>
    <n v="3.2810000000000001E-3"/>
    <n v="1.5981645161290324E-2"/>
    <n v="0.11307528192624193"/>
    <s v="NA"/>
    <s v="NA"/>
    <s v="NA"/>
    <s v="NA"/>
    <m/>
    <m/>
    <m/>
    <m/>
    <m/>
    <m/>
    <n v="1.3793757938709678E-3"/>
    <n v="4.5931248193548395E-14"/>
    <n v="6.6020176161290328E-6"/>
    <n v="5.6255390967741948E-7"/>
    <n v="4.9015705709677432E-7"/>
  </r>
  <r>
    <x v="1"/>
    <x v="1"/>
    <s v="10000-80000"/>
    <n v="25000"/>
    <s v="Small"/>
    <x v="6"/>
    <s v="Commercial LTG/PWR"/>
    <s v="Energy meters for branch circuit monitoring by system"/>
    <s v="Equipment"/>
    <x v="32"/>
    <n v="5.9999999999999995E-4"/>
    <n v="5.8199999999999994E-4"/>
    <n v="6.1799999999999995E-4"/>
    <n v="6.6E-4"/>
    <n v="5.9400000000000002E-4"/>
    <n v="7.2599999999999997E-4"/>
    <s v="NA"/>
    <s v="NA"/>
    <s v="NA"/>
    <n v="5.8199999999999994E-4"/>
    <n v="7.2599999999999997E-4"/>
    <n v="7.2000000000000015E-5"/>
    <n v="6.5399999999999996E-4"/>
    <n v="3.1856129032258062E-3"/>
    <n v="0.11009174311926609"/>
    <s v="NA"/>
    <s v="NA"/>
    <s v="NA"/>
    <s v="NA"/>
    <m/>
    <m/>
    <m/>
    <m/>
    <m/>
    <m/>
    <n v="4.141296774193548E-2"/>
    <e v="#VALUE!"/>
    <n v="3.2174690322580646E-4"/>
    <n v="8.5374425806451608E-5"/>
    <n v="-4.141296774193548E-2"/>
  </r>
  <r>
    <x v="1"/>
    <x v="1"/>
    <s v="10000-80000"/>
    <n v="25000"/>
    <s v="Small"/>
    <x v="6"/>
    <s v="Commercial LTG/PWR"/>
    <s v="Data + other LV"/>
    <s v="Material "/>
    <x v="22"/>
    <s v="NA"/>
    <s v="NA"/>
    <s v="NA"/>
    <n v="5.6279999999999993E-3"/>
    <n v="5.0651999999999997E-3"/>
    <n v="6.1907999999999989E-3"/>
    <s v="NA"/>
    <s v="NA"/>
    <s v="NA"/>
    <n v="5.0651999999999997E-3"/>
    <n v="6.1907999999999989E-3"/>
    <n v="5.6279999999999959E-4"/>
    <n v="5.6279999999999993E-3"/>
    <n v="2.7413806451612902E-2"/>
    <n v="9.9999999999999936E-2"/>
    <s v="NA"/>
    <s v="NA"/>
    <s v="NA"/>
    <s v="NA"/>
    <m/>
    <m/>
    <m/>
    <m/>
    <m/>
    <m/>
    <n v="7.7306934193548379E-2"/>
    <n v="1.5242076387096773E-9"/>
    <n v="3.8653467096774193E-4"/>
    <n v="1.7407767096774195E-5"/>
    <n v="5.7020717419354831E-3"/>
  </r>
  <r>
    <x v="1"/>
    <x v="1"/>
    <s v="10000-80000"/>
    <n v="25000"/>
    <s v="Small"/>
    <x v="6"/>
    <s v="Commercial LTG/PWR"/>
    <s v="Utility transformer pole mounted or outside property pad mounted"/>
    <s v="Equipment"/>
    <x v="11"/>
    <n v="0.79200000000000004"/>
    <n v="0.5544"/>
    <n v="1.0296000000000001"/>
    <s v="NA"/>
    <n v="0"/>
    <n v="0"/>
    <s v="NA"/>
    <s v="NA"/>
    <s v="NA"/>
    <n v="0"/>
    <n v="1.0296000000000001"/>
    <n v="0.51480000000000004"/>
    <n v="0.51480000000000004"/>
    <n v="2.5075741935483875"/>
    <n v="1"/>
    <s v="NA"/>
    <s v="NA"/>
    <s v="NA"/>
    <s v="NA"/>
    <m/>
    <m/>
    <m/>
    <m/>
    <m/>
    <m/>
    <n v="1.2991741896774196"/>
    <n v="2.9388769548387105E-12"/>
    <n v="2.3674007961290329E-3"/>
    <n v="3.4504220903225813E-4"/>
    <n v="2.9589375483870969E-4"/>
  </r>
  <r>
    <x v="1"/>
    <x v="1"/>
    <s v="10000-80000"/>
    <n v="25000"/>
    <s v="Small"/>
    <x v="6"/>
    <s v="Commercial LTG/PWR"/>
    <s v="Backup generator for life safety systems 350kw diesel"/>
    <s v="Equipment"/>
    <x v="33"/>
    <n v="1.5943999999999999E-3"/>
    <n v="1.5465679999999999E-3"/>
    <n v="1.642232E-3"/>
    <n v="7.1428571428571605E-2"/>
    <n v="6.4285714285714446E-2"/>
    <n v="7.8571428571428764E-2"/>
    <s v="NA"/>
    <s v="NA"/>
    <s v="NA"/>
    <n v="1.5465679999999999E-3"/>
    <n v="7.8571428571428764E-2"/>
    <n v="3.8512430285714383E-2"/>
    <n v="4.0058998285714381E-2"/>
    <n v="0.19512608842396359"/>
    <n v="0.96139274404793273"/>
    <s v="NA"/>
    <s v="NA"/>
    <s v="NA"/>
    <s v="NA"/>
    <m/>
    <m/>
    <m/>
    <m/>
    <m/>
    <m/>
    <n v="2.2736431172879237"/>
    <n v="2.3669642900124279E-8"/>
    <n v="4.0306262874010917E-4"/>
    <n v="7.8220110229084545E-4"/>
    <n v="9.2472798427008826E-4"/>
  </r>
  <r>
    <x v="1"/>
    <x v="1"/>
    <s v="10000-80000"/>
    <n v="25000"/>
    <s v="Small"/>
    <x v="6"/>
    <s v="Commercial LTG/PWR"/>
    <s v="Enhanced lighting controls (Occupancy Sensors, network controlled relay panels,  dimming)"/>
    <s v="Equipment"/>
    <x v="19"/>
    <n v="2.9999999999999997E-4"/>
    <n v="2.9099999999999997E-4"/>
    <n v="3.0899999999999998E-4"/>
    <n v="2.8571428571428557E-4"/>
    <n v="2.5714285714285704E-4"/>
    <n v="3.142857142857141E-4"/>
    <s v="NA"/>
    <s v="NA"/>
    <s v="NA"/>
    <n v="2.5714285714285704E-4"/>
    <n v="3.142857142857141E-4"/>
    <n v="2.857142857142853E-5"/>
    <n v="2.8571428571428557E-4"/>
    <n v="1.3917050691244234E-3"/>
    <n v="9.9999999999999908E-2"/>
    <s v="NA"/>
    <s v="NA"/>
    <s v="NA"/>
    <s v="NA"/>
    <m/>
    <m/>
    <m/>
    <m/>
    <m/>
    <m/>
    <n v="6.2626728110599054E-3"/>
    <n v="1.3416036866359442E-9"/>
    <n v="1.4195391705069121E-5"/>
    <n v="3.6880184331797221E-6"/>
    <n v="1.0006359447004604E-6"/>
  </r>
  <r>
    <x v="1"/>
    <x v="1"/>
    <s v="10000-80000"/>
    <n v="25000"/>
    <s v="Small"/>
    <x v="6"/>
    <s v="Commercial LTG/PWR"/>
    <s v="Enhanced lighting controls (Occupancy Sensors, network controlled relay panels,  dimming)"/>
    <s v="Material "/>
    <x v="22"/>
    <n v="0.55000000000000004"/>
    <n v="0.53350000000000009"/>
    <n v="0.5665"/>
    <n v="1.998285714285716E-2"/>
    <n v="1.7984571428571444E-2"/>
    <n v="2.1981142857142876E-2"/>
    <s v="NA"/>
    <s v="NA"/>
    <s v="NA"/>
    <n v="1.7984571428571444E-2"/>
    <n v="0.5665"/>
    <n v="0.27425771428571427"/>
    <n v="0.29224228571428573"/>
    <n v="1.4235027465437791"/>
    <n v="0.93846006444750329"/>
    <s v="NA"/>
    <s v="NA"/>
    <s v="NA"/>
    <s v="NA"/>
    <m/>
    <m/>
    <m/>
    <m/>
    <m/>
    <m/>
    <n v="4.014277745253457"/>
    <n v="7.9146752707834121E-8"/>
    <n v="2.0071388726267285E-2"/>
    <n v="9.039242440552998E-4"/>
    <n v="0.29608857128110605"/>
  </r>
  <r>
    <x v="1"/>
    <x v="1"/>
    <s v="10000-80000"/>
    <n v="25000"/>
    <s v="Small"/>
    <x v="6"/>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10000-80000"/>
    <n v="25000"/>
    <s v="Small"/>
    <x v="6"/>
    <s v="Commercial LTG/PWR"/>
    <s v="LED Lighting"/>
    <s v="Material "/>
    <x v="21"/>
    <n v="0.01"/>
    <n v="9.7000000000000003E-3"/>
    <n v="1.03E-2"/>
    <n v="1.022985714285716E-2"/>
    <n v="9.2068714285714441E-3"/>
    <n v="1.1252842857142877E-2"/>
    <s v="NA"/>
    <s v="NA"/>
    <s v="NA"/>
    <n v="9.2068714285714441E-3"/>
    <n v="1.1252842857142877E-2"/>
    <n v="1.0229857142857162E-3"/>
    <n v="1.022985714285716E-2"/>
    <n v="4.9829304147465524E-2"/>
    <n v="0.10000000000000002"/>
    <s v="NA"/>
    <s v="NA"/>
    <s v="NA"/>
    <s v="NA"/>
    <m/>
    <m/>
    <m/>
    <m/>
    <m/>
    <m/>
    <n v="4.3007672409677488E-3"/>
    <n v="1.4320942011981591E-13"/>
    <n v="2.058448554331801E-5"/>
    <n v="1.7539915059907866E-6"/>
    <n v="1.5282647582027677E-6"/>
  </r>
  <r>
    <x v="1"/>
    <x v="1"/>
    <s v="10000-80000"/>
    <n v="25000"/>
    <s v="Small"/>
    <x v="6"/>
    <s v="Commercial LTG/PWR"/>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r>
  <r>
    <x v="1"/>
    <x v="1"/>
    <s v="10000-80000"/>
    <n v="25000"/>
    <s v="Small"/>
    <x v="6"/>
    <s v="Commercial LTG/PWR"/>
    <s v="800A 480v Distribution"/>
    <s v="Material "/>
    <x v="35"/>
    <n v="0.25"/>
    <n v="0.24249999999999999"/>
    <n v="0.25750000000000001"/>
    <n v="6.2714285714285598E-2"/>
    <n v="5.6442857142857038E-2"/>
    <n v="6.898571428571415E-2"/>
    <s v="NA"/>
    <s v="NA"/>
    <s v="NA"/>
    <n v="5.6442857142857038E-2"/>
    <n v="0.25750000000000001"/>
    <n v="0.10052857142857148"/>
    <n v="0.15697142857142851"/>
    <n v="0.76460276497695823"/>
    <n v="0.6404259191845656"/>
    <s v="NA"/>
    <s v="NA"/>
    <s v="NA"/>
    <s v="NA"/>
    <m/>
    <m/>
    <m/>
    <m/>
    <m/>
    <m/>
    <n v="6.5992864645161256E-2"/>
    <n v="2.1974683465437779E-12"/>
    <n v="3.1585740221198145E-4"/>
    <n v="2.6914017327188932E-5"/>
    <n v="2.3450366801843311E-5"/>
  </r>
  <r>
    <x v="1"/>
    <x v="1"/>
    <s v="10000-80000"/>
    <n v="25000"/>
    <s v="Small"/>
    <x v="6"/>
    <s v="Commercial LTG/PWR"/>
    <s v="800A 480v Distribution"/>
    <s v="Material "/>
    <x v="22"/>
    <n v="0.15"/>
    <n v="0.14549999999999999"/>
    <n v="0.1545"/>
    <n v="7.7528571428571599E-2"/>
    <n v="6.9775714285714441E-2"/>
    <n v="8.5281428571428758E-2"/>
    <s v="NA"/>
    <s v="NA"/>
    <s v="NA"/>
    <n v="6.9775714285714441E-2"/>
    <n v="0.1545"/>
    <n v="4.2362142857142779E-2"/>
    <n v="0.11213785714285722"/>
    <n v="0.54621988479262717"/>
    <n v="0.3777684355353414"/>
    <s v="NA"/>
    <s v="NA"/>
    <s v="NA"/>
    <s v="NA"/>
    <m/>
    <m/>
    <m/>
    <m/>
    <m/>
    <m/>
    <n v="1.5403400751152085"/>
    <n v="3.036982559447007E-8"/>
    <n v="7.701700375576043E-3"/>
    <n v="3.4684962684331829E-4"/>
    <n v="0.11361373603686645"/>
  </r>
  <r>
    <x v="1"/>
    <x v="1"/>
    <s v="10000-80000"/>
    <n v="25000"/>
    <s v="Small"/>
    <x v="6"/>
    <s v="Commercial LTG/PWR"/>
    <s v="Energy meters for branch circuit monitoring by system"/>
    <m/>
    <x v="36"/>
    <s v="NA"/>
    <s v="NA"/>
    <s v="NA"/>
    <s v="NA"/>
    <s v="NA"/>
    <s v="NA"/>
    <s v="NA"/>
    <s v="NA"/>
    <s v="NA"/>
    <n v="0"/>
    <n v="0"/>
    <n v="0"/>
    <n v="0"/>
    <n v="0"/>
    <n v="0"/>
    <s v="NA"/>
    <s v="NA"/>
    <s v="NA"/>
    <s v="NA"/>
    <m/>
    <m/>
    <m/>
    <m/>
    <m/>
    <m/>
    <n v="0"/>
    <e v="#N/A"/>
    <e v="#N/A"/>
    <e v="#N/A"/>
    <e v="#N/A"/>
  </r>
  <r>
    <x v="1"/>
    <x v="1"/>
    <s v="10000-80000"/>
    <n v="25000"/>
    <s v="Small"/>
    <x v="7"/>
    <s v="Commercial LTG/PWR"/>
    <s v="Energy meters for branch circuit monitoring by system"/>
    <s v="Equipment"/>
    <x v="32"/>
    <n v="5.9999999999999995E-4"/>
    <n v="5.8199999999999994E-4"/>
    <n v="6.1799999999999995E-4"/>
    <n v="6.6E-4"/>
    <n v="5.9400000000000002E-4"/>
    <n v="7.2599999999999997E-4"/>
    <s v="NA"/>
    <s v="NA"/>
    <s v="NA"/>
    <n v="5.8199999999999994E-4"/>
    <n v="7.2599999999999997E-4"/>
    <n v="7.2000000000000015E-5"/>
    <n v="6.5399999999999996E-4"/>
    <n v="3.1856129032258062E-3"/>
    <n v="0.11009174311926609"/>
    <s v="NA"/>
    <s v="NA"/>
    <s v="NA"/>
    <s v="NA"/>
    <m/>
    <m/>
    <m/>
    <m/>
    <m/>
    <m/>
    <n v="4.141296774193548E-2"/>
    <e v="#VALUE!"/>
    <n v="3.2174690322580646E-4"/>
    <n v="8.5374425806451608E-5"/>
    <n v="-4.141296774193548E-2"/>
  </r>
  <r>
    <x v="1"/>
    <x v="1"/>
    <s v="10000-80000"/>
    <n v="25000"/>
    <s v="Small"/>
    <x v="7"/>
    <s v="Commercial LTG/PWR"/>
    <s v="Data + other LV"/>
    <s v="Material "/>
    <x v="22"/>
    <s v="NA"/>
    <s v="NA"/>
    <s v="NA"/>
    <n v="5.6279999999999993E-3"/>
    <n v="5.0651999999999997E-3"/>
    <n v="6.1907999999999989E-3"/>
    <s v="NA"/>
    <s v="NA"/>
    <s v="NA"/>
    <n v="5.0651999999999997E-3"/>
    <n v="6.1907999999999989E-3"/>
    <n v="5.6279999999999959E-4"/>
    <n v="5.6279999999999993E-3"/>
    <n v="2.7413806451612902E-2"/>
    <n v="9.9999999999999936E-2"/>
    <s v="NA"/>
    <s v="NA"/>
    <s v="NA"/>
    <s v="NA"/>
    <m/>
    <m/>
    <m/>
    <m/>
    <m/>
    <m/>
    <n v="7.7306934193548379E-2"/>
    <n v="1.5242076387096773E-9"/>
    <n v="3.8653467096774193E-4"/>
    <n v="1.7407767096774195E-5"/>
    <n v="5.7020717419354831E-3"/>
  </r>
  <r>
    <x v="1"/>
    <x v="1"/>
    <s v="10000-80000"/>
    <n v="25000"/>
    <s v="Small"/>
    <x v="7"/>
    <s v="Commercial LTG/PWR"/>
    <s v="Utility transformer pole mounted or outside property pad mounted"/>
    <s v="Equipment"/>
    <x v="11"/>
    <n v="0.79200000000000004"/>
    <n v="0.5544"/>
    <n v="1.0296000000000001"/>
    <s v="NA"/>
    <n v="0"/>
    <n v="0"/>
    <s v="NA"/>
    <s v="NA"/>
    <s v="NA"/>
    <n v="0"/>
    <n v="1.0296000000000001"/>
    <n v="0.51480000000000004"/>
    <n v="0.51480000000000004"/>
    <n v="2.5075741935483875"/>
    <n v="1"/>
    <s v="NA"/>
    <s v="NA"/>
    <s v="NA"/>
    <s v="NA"/>
    <m/>
    <m/>
    <m/>
    <m/>
    <m/>
    <m/>
    <n v="1.2991741896774196"/>
    <n v="2.9388769548387105E-12"/>
    <n v="2.3674007961290329E-3"/>
    <n v="3.4504220903225813E-4"/>
    <n v="2.9589375483870969E-4"/>
  </r>
  <r>
    <x v="1"/>
    <x v="1"/>
    <s v="10000-80000"/>
    <n v="25000"/>
    <s v="Small"/>
    <x v="7"/>
    <s v="Commercial LTG/PWR"/>
    <s v="Backup generator for life safety systems 350kw diesel"/>
    <s v="Equipment"/>
    <x v="33"/>
    <n v="1.5943999999999999E-3"/>
    <n v="1.5465679999999999E-3"/>
    <n v="1.642232E-3"/>
    <n v="7.1428571428571605E-2"/>
    <n v="6.4285714285714446E-2"/>
    <n v="7.8571428571428764E-2"/>
    <s v="NA"/>
    <s v="NA"/>
    <s v="NA"/>
    <n v="1.5465679999999999E-3"/>
    <n v="7.8571428571428764E-2"/>
    <n v="3.8512430285714383E-2"/>
    <n v="4.0058998285714381E-2"/>
    <n v="0.19512608842396359"/>
    <n v="0.96139274404793273"/>
    <s v="NA"/>
    <s v="NA"/>
    <s v="NA"/>
    <s v="NA"/>
    <m/>
    <m/>
    <m/>
    <m/>
    <m/>
    <m/>
    <n v="2.2736431172879237"/>
    <n v="2.3669642900124279E-8"/>
    <n v="4.0306262874010917E-4"/>
    <n v="7.8220110229084545E-4"/>
    <n v="9.2472798427008826E-4"/>
  </r>
  <r>
    <x v="1"/>
    <x v="1"/>
    <s v="10000-80000"/>
    <n v="25000"/>
    <s v="Small"/>
    <x v="7"/>
    <s v="Commercial LTG/PWR"/>
    <s v="Enhanced lighting controls (Occupancy Sensors, network controlled relay panels,  dimming)"/>
    <s v="Equipment"/>
    <x v="19"/>
    <n v="2.9999999999999997E-4"/>
    <n v="2.9099999999999997E-4"/>
    <n v="3.0899999999999998E-4"/>
    <n v="2.8571428571428557E-4"/>
    <n v="2.5714285714285704E-4"/>
    <n v="3.142857142857141E-4"/>
    <s v="NA"/>
    <s v="NA"/>
    <s v="NA"/>
    <n v="2.5714285714285704E-4"/>
    <n v="3.142857142857141E-4"/>
    <n v="2.857142857142853E-5"/>
    <n v="2.8571428571428557E-4"/>
    <n v="1.3917050691244234E-3"/>
    <n v="9.9999999999999908E-2"/>
    <s v="NA"/>
    <s v="NA"/>
    <s v="NA"/>
    <s v="NA"/>
    <m/>
    <m/>
    <m/>
    <m/>
    <m/>
    <m/>
    <n v="6.2626728110599054E-3"/>
    <n v="1.3416036866359442E-9"/>
    <n v="1.4195391705069121E-5"/>
    <n v="3.6880184331797221E-6"/>
    <n v="1.0006359447004604E-6"/>
  </r>
  <r>
    <x v="1"/>
    <x v="1"/>
    <s v="10000-80000"/>
    <n v="25000"/>
    <s v="Small"/>
    <x v="7"/>
    <s v="Commercial LTG/PWR"/>
    <s v="Enhanced lighting controls (Occupancy Sensors, network controlled relay panels,  dimming)"/>
    <s v="Material "/>
    <x v="22"/>
    <n v="0.55000000000000004"/>
    <n v="0.53350000000000009"/>
    <n v="0.5665"/>
    <n v="1.998285714285716E-2"/>
    <n v="1.7984571428571444E-2"/>
    <n v="2.1981142857142876E-2"/>
    <s v="NA"/>
    <s v="NA"/>
    <s v="NA"/>
    <n v="1.7984571428571444E-2"/>
    <n v="0.5665"/>
    <n v="0.27425771428571427"/>
    <n v="0.29224228571428573"/>
    <n v="1.4235027465437791"/>
    <n v="0.93846006444750329"/>
    <s v="NA"/>
    <s v="NA"/>
    <s v="NA"/>
    <s v="NA"/>
    <m/>
    <m/>
    <m/>
    <m/>
    <m/>
    <m/>
    <n v="4.014277745253457"/>
    <n v="7.9146752707834121E-8"/>
    <n v="2.0071388726267285E-2"/>
    <n v="9.039242440552998E-4"/>
    <n v="0.29608857128110605"/>
  </r>
  <r>
    <x v="1"/>
    <x v="1"/>
    <s v="10000-80000"/>
    <n v="25000"/>
    <s v="Small"/>
    <x v="7"/>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10000-80000"/>
    <n v="25000"/>
    <s v="Small"/>
    <x v="7"/>
    <s v="Commercial LTG/PWR"/>
    <s v="LED Lighting"/>
    <s v="Material "/>
    <x v="21"/>
    <n v="0.01"/>
    <n v="9.7000000000000003E-3"/>
    <n v="1.03E-2"/>
    <n v="1.022985714285716E-2"/>
    <n v="9.2068714285714441E-3"/>
    <n v="1.1252842857142877E-2"/>
    <s v="NA"/>
    <s v="NA"/>
    <s v="NA"/>
    <n v="9.2068714285714441E-3"/>
    <n v="1.1252842857142877E-2"/>
    <n v="1.0229857142857162E-3"/>
    <n v="1.022985714285716E-2"/>
    <n v="4.9829304147465524E-2"/>
    <n v="0.10000000000000002"/>
    <s v="NA"/>
    <s v="NA"/>
    <s v="NA"/>
    <s v="NA"/>
    <m/>
    <m/>
    <m/>
    <m/>
    <m/>
    <m/>
    <n v="4.3007672409677488E-3"/>
    <n v="1.4320942011981591E-13"/>
    <n v="2.058448554331801E-5"/>
    <n v="1.7539915059907866E-6"/>
    <n v="1.5282647582027677E-6"/>
  </r>
  <r>
    <x v="1"/>
    <x v="1"/>
    <s v="10000-80000"/>
    <n v="25000"/>
    <s v="Small"/>
    <x v="7"/>
    <s v="Commercial LTG/PWR"/>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r>
  <r>
    <x v="1"/>
    <x v="1"/>
    <s v="10000-80000"/>
    <n v="25000"/>
    <s v="Small"/>
    <x v="7"/>
    <s v="Commercial LTG/PWR"/>
    <s v="800A 480v Distribution"/>
    <s v="Material "/>
    <x v="35"/>
    <n v="0.25"/>
    <n v="0.24249999999999999"/>
    <n v="0.25750000000000001"/>
    <n v="6.2714285714285598E-2"/>
    <n v="5.6442857142857038E-2"/>
    <n v="6.898571428571415E-2"/>
    <s v="NA"/>
    <s v="NA"/>
    <s v="NA"/>
    <n v="5.6442857142857038E-2"/>
    <n v="0.25750000000000001"/>
    <n v="0.10052857142857148"/>
    <n v="0.15697142857142851"/>
    <n v="0.76460276497695823"/>
    <n v="0.6404259191845656"/>
    <s v="NA"/>
    <s v="NA"/>
    <s v="NA"/>
    <s v="NA"/>
    <m/>
    <m/>
    <m/>
    <m/>
    <m/>
    <m/>
    <n v="6.5992864645161256E-2"/>
    <n v="2.1974683465437779E-12"/>
    <n v="3.1585740221198145E-4"/>
    <n v="2.6914017327188932E-5"/>
    <n v="2.3450366801843311E-5"/>
  </r>
  <r>
    <x v="1"/>
    <x v="1"/>
    <s v="10000-80000"/>
    <n v="25000"/>
    <s v="Small"/>
    <x v="7"/>
    <s v="Commercial LTG/PWR"/>
    <s v="800A 480v Distribution"/>
    <s v="Material "/>
    <x v="22"/>
    <n v="0.15"/>
    <n v="0.14549999999999999"/>
    <n v="0.1545"/>
    <n v="7.7528571428571599E-2"/>
    <n v="6.9775714285714441E-2"/>
    <n v="8.5281428571428758E-2"/>
    <s v="NA"/>
    <s v="NA"/>
    <s v="NA"/>
    <n v="6.9775714285714441E-2"/>
    <n v="0.1545"/>
    <n v="4.2362142857142779E-2"/>
    <n v="0.11213785714285722"/>
    <n v="0.54621988479262717"/>
    <n v="0.3777684355353414"/>
    <s v="NA"/>
    <s v="NA"/>
    <s v="NA"/>
    <s v="NA"/>
    <m/>
    <m/>
    <m/>
    <m/>
    <m/>
    <m/>
    <n v="1.5403400751152085"/>
    <n v="3.036982559447007E-8"/>
    <n v="7.701700375576043E-3"/>
    <n v="3.4684962684331829E-4"/>
    <n v="0.11361373603686645"/>
  </r>
  <r>
    <x v="1"/>
    <x v="1"/>
    <s v="10000-80000"/>
    <n v="25000"/>
    <s v="Small"/>
    <x v="7"/>
    <s v="Commercial LTG/PWR"/>
    <s v="Energy meters for branch circuit monitoring by system"/>
    <m/>
    <x v="36"/>
    <s v="NA"/>
    <s v="NA"/>
    <s v="NA"/>
    <s v="NA"/>
    <s v="NA"/>
    <s v="NA"/>
    <s v="NA"/>
    <s v="NA"/>
    <s v="NA"/>
    <n v="0"/>
    <n v="0"/>
    <n v="0"/>
    <n v="0"/>
    <n v="0"/>
    <n v="0"/>
    <s v="NA"/>
    <s v="NA"/>
    <s v="NA"/>
    <s v="NA"/>
    <m/>
    <m/>
    <m/>
    <m/>
    <m/>
    <m/>
    <n v="0"/>
    <e v="#N/A"/>
    <e v="#N/A"/>
    <e v="#N/A"/>
    <e v="#N/A"/>
  </r>
  <r>
    <x v="2"/>
    <x v="0"/>
    <s v="10000-80000"/>
    <n v="25000"/>
    <s v="Small"/>
    <x v="4"/>
    <s v="Water"/>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r>
  <r>
    <x v="2"/>
    <x v="0"/>
    <s v="10000-80000"/>
    <n v="25000"/>
    <s v="Small"/>
    <x v="4"/>
    <s v="Waste &amp; Vent"/>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r>
  <r>
    <x v="2"/>
    <x v="0"/>
    <s v="10000-80000"/>
    <n v="25000"/>
    <s v="Small"/>
    <x v="4"/>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0"/>
    <s v="10000-80000"/>
    <n v="25000"/>
    <s v="Small"/>
    <x v="5"/>
    <s v="Water"/>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r>
  <r>
    <x v="2"/>
    <x v="0"/>
    <s v="10000-80000"/>
    <n v="25000"/>
    <s v="Small"/>
    <x v="5"/>
    <s v="Waste &amp; Vent"/>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r>
  <r>
    <x v="2"/>
    <x v="0"/>
    <s v="10000-80000"/>
    <n v="25000"/>
    <s v="Small"/>
    <x v="5"/>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1"/>
    <s v="10000-80000"/>
    <n v="25000"/>
    <s v="Small"/>
    <x v="6"/>
    <s v="Water"/>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r>
  <r>
    <x v="2"/>
    <x v="1"/>
    <s v="10000-80000"/>
    <n v="25000"/>
    <s v="Small"/>
    <x v="6"/>
    <s v="Waste &amp; Vent"/>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r>
  <r>
    <x v="2"/>
    <x v="1"/>
    <s v="10000-80000"/>
    <n v="25000"/>
    <s v="Small"/>
    <x v="6"/>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2"/>
    <x v="1"/>
    <s v="10000-80000"/>
    <n v="25000"/>
    <s v="Small"/>
    <x v="7"/>
    <s v="Water"/>
    <s v="NA"/>
    <s v="Material"/>
    <x v="6"/>
    <n v="0.11974398249453"/>
    <n v="0.1017823851203505"/>
    <n v="0.13770557986870949"/>
    <n v="0.25"/>
    <n v="0.2"/>
    <n v="0.3"/>
    <s v="NA"/>
    <s v="NA"/>
    <s v="NA"/>
    <n v="0.1017823851203505"/>
    <n v="0.3"/>
    <n v="9.9108807439824753E-2"/>
    <n v="0.20089119256017524"/>
    <n v="0.9785345185995632"/>
    <n v="0.49334570708040154"/>
    <s v="NA"/>
    <s v="NA"/>
    <s v="NA"/>
    <s v="NA"/>
    <m/>
    <m/>
    <m/>
    <m/>
    <m/>
    <m/>
    <n v="2.1429905957330435"/>
    <n v="3.884782038840266E-10"/>
    <n v="8.591533073304165E-3"/>
    <n v="3.3857294343544889E-4"/>
    <n v="0.1144885386761489"/>
  </r>
  <r>
    <x v="2"/>
    <x v="1"/>
    <s v="10000-80000"/>
    <n v="25000"/>
    <s v="Small"/>
    <x v="7"/>
    <s v="Waste &amp; Vent"/>
    <s v="NA"/>
    <s v="Material"/>
    <x v="24"/>
    <n v="0.18102625820568899"/>
    <n v="0.15387231947483565"/>
    <n v="0.20818019693654233"/>
    <n v="0.4"/>
    <n v="0.32"/>
    <n v="0.48000000000000004"/>
    <s v="NA"/>
    <s v="NA"/>
    <s v="NA"/>
    <n v="0.15387231947483565"/>
    <n v="0.48000000000000004"/>
    <n v="0.16306384026258219"/>
    <n v="0.31693615973741784"/>
    <n v="1.5437858103338742"/>
    <n v="0.51450058711407642"/>
    <s v="NA"/>
    <s v="NA"/>
    <s v="NA"/>
    <s v="NA"/>
    <m/>
    <m/>
    <m/>
    <m/>
    <m/>
    <m/>
    <n v="4.4461031337615573"/>
    <n v="-2.2076137087774401E-8"/>
    <n v="1.1717334300434106E-2"/>
    <n v="7.0087875789157886E-4"/>
    <n v="0.12782546509564477"/>
  </r>
  <r>
    <x v="2"/>
    <x v="1"/>
    <s v="10000-80000"/>
    <n v="25000"/>
    <s v="Small"/>
    <x v="7"/>
    <s v="Waste &amp; Vent"/>
    <s v="NA"/>
    <s v="Material"/>
    <x v="25"/>
    <n v="1.7820568927789899E-2"/>
    <n v="1.5147483588621414E-2"/>
    <n v="2.0493654266958383E-2"/>
    <n v="0.04"/>
    <n v="3.2000000000000001E-2"/>
    <n v="4.8000000000000001E-2"/>
    <s v="NA"/>
    <s v="NA"/>
    <s v="NA"/>
    <n v="1.5147483588621414E-2"/>
    <n v="4.8000000000000001E-2"/>
    <n v="1.6426258205689295E-2"/>
    <n v="3.157374179431071E-2"/>
    <n v="0.15379467777228767"/>
    <n v="0.52025060294403092"/>
    <s v="NA"/>
    <s v="NA"/>
    <s v="NA"/>
    <s v="NA"/>
    <m/>
    <m/>
    <m/>
    <m/>
    <m/>
    <m/>
    <n v="0.49060502209359763"/>
    <n v="7.1822114519658354E-11"/>
    <n v="1.270344038399096E-3"/>
    <n v="1.0012033522975927E-4"/>
    <n v="2.0916076177031125E-2"/>
  </r>
  <r>
    <x v="0"/>
    <x v="0"/>
    <s v="20000-300000"/>
    <n v="80000"/>
    <s v="Medium"/>
    <x v="8"/>
    <s v="VAV AHU w/ PFP Terminals"/>
    <s v="NA"/>
    <s v="Equipment"/>
    <x v="26"/>
    <n v="0.56000000000000005"/>
    <n v="0.47600000000000003"/>
    <n v="0.64400000000000002"/>
    <n v="0.2"/>
    <n v="0.16"/>
    <n v="0.24000000000000002"/>
    <n v="1.1272909090909089"/>
    <n v="0.90183272727272712"/>
    <n v="1.3527490909090907"/>
    <n v="0.16"/>
    <n v="1.3527490909090907"/>
    <n v="0.59637454545454538"/>
    <n v="0.75637454545454541"/>
    <n v="3.6842760117302054"/>
    <n v="0.78846458945303666"/>
    <n v="350"/>
    <n v="500"/>
    <n v="12"/>
    <n v="18"/>
    <n v="3086.3180150263934"/>
    <n v="1.4980266263695013E-8"/>
    <n v="4.4321840421114373"/>
    <n v="1.4277691775927719E-9"/>
    <n v="0.49108599186594726"/>
    <n v="943.97850104185545"/>
    <n v="25.026282145134633"/>
    <n v="0"/>
    <n v="0"/>
    <n v="0"/>
    <n v="0"/>
  </r>
  <r>
    <x v="0"/>
    <x v="0"/>
    <s v="20000-300000"/>
    <n v="80000"/>
    <s v="Medium"/>
    <x v="8"/>
    <s v="VAV AHU w/ PFP Terminals"/>
    <s v="NA"/>
    <s v="Equipment"/>
    <x v="27"/>
    <n v="0.19500000000000001"/>
    <n v="0.16575000000000001"/>
    <n v="0.22425"/>
    <n v="0.2"/>
    <n v="0.16"/>
    <n v="0.24000000000000002"/>
    <n v="0.06"/>
    <n v="4.8000000000000001E-2"/>
    <n v="7.1999999999999995E-2"/>
    <n v="4.8000000000000001E-2"/>
    <n v="0.24000000000000002"/>
    <n v="9.6000000000000002E-2"/>
    <n v="0.14400000000000002"/>
    <n v="0.70141935483870976"/>
    <n v="0.66666666666666663"/>
    <n v="350"/>
    <n v="500"/>
    <n v="12"/>
    <n v="18"/>
    <n v="84.934869677419371"/>
    <n v="2.2234993548387099E-3"/>
    <n v="0.8487174193548388"/>
    <n v="0.14028387096774195"/>
    <n v="4.284269419354839"/>
    <n v="127.03462807323454"/>
    <n v="2.8807482476024417"/>
    <n v="1.2049247079337404E-8"/>
    <n v="2.9618854054054056E-2"/>
    <n v="2.8786629468177858E-3"/>
    <n v="1.9314055867480388E-3"/>
  </r>
  <r>
    <x v="0"/>
    <x v="0"/>
    <s v="20000-300000"/>
    <n v="80000"/>
    <s v="Medium"/>
    <x v="9"/>
    <s v="WSHP"/>
    <s v="NA"/>
    <s v="Equipment"/>
    <x v="37"/>
    <n v="8.1250000000000003E-2"/>
    <n v="6.9062499999999999E-2"/>
    <n v="9.3437500000000007E-2"/>
    <n v="0.15"/>
    <n v="0.12"/>
    <n v="0.18"/>
    <n v="0.66"/>
    <n v="0.52800000000000002"/>
    <n v="0.79200000000000004"/>
    <n v="6.9062499999999999E-2"/>
    <n v="0.79200000000000004"/>
    <n v="0.36146875000000001"/>
    <n v="0.43053125000000003"/>
    <n v="2.0971038306451617"/>
    <n v="0.83958771866153725"/>
    <n v="350"/>
    <n v="500"/>
    <n v="12"/>
    <n v="18"/>
    <s v="Not found"/>
    <s v="Not found"/>
    <s v="Not found"/>
    <s v="Not found"/>
    <s v="Not found"/>
    <n v="0"/>
    <n v="10.456808803163405"/>
    <n v="5.0754905805971592E-11"/>
    <n v="1.5016761358726961E-2"/>
    <n v="1.1897319410642286E-3"/>
    <n v="1.3830899073540709E-3"/>
  </r>
  <r>
    <x v="0"/>
    <x v="0"/>
    <s v="20000-300000"/>
    <n v="80000"/>
    <s v="Medium"/>
    <x v="9"/>
    <s v="WSHP"/>
    <s v="NA"/>
    <s v="Equipment"/>
    <x v="38"/>
    <n v="6.25E-2"/>
    <n v="5.3124999999999999E-2"/>
    <n v="7.1874999999999994E-2"/>
    <n v="0.1"/>
    <n v="0.08"/>
    <n v="0.12000000000000001"/>
    <n v="7.4999999999999997E-2"/>
    <n v="0.06"/>
    <n v="0.09"/>
    <n v="5.3124999999999999E-2"/>
    <n v="0.12000000000000001"/>
    <n v="3.3437500000000009E-2"/>
    <n v="8.6562500000000014E-2"/>
    <n v="0.42164314516129037"/>
    <n v="0.38628158844765348"/>
    <n v="350"/>
    <n v="500"/>
    <n v="12"/>
    <n v="18"/>
    <n v="3.625076940524194"/>
    <n v="4.2860025705645162E-12"/>
    <n v="1.2680917590725809E-3"/>
    <n v="1.0212472625012601E-15"/>
    <n v="4.671806048387097E-2"/>
    <n v="0"/>
    <n v="5.1237836615182948"/>
    <n v="2.6565008050267869E-10"/>
    <n v="2.2631658568904596E-2"/>
    <n v="1.8221539453436683E-3"/>
    <n v="1.9636949304684833E-3"/>
  </r>
  <r>
    <x v="0"/>
    <x v="0"/>
    <s v="20000-300000"/>
    <n v="80000"/>
    <s v="Medium"/>
    <x v="9"/>
    <s v="WSHP"/>
    <s v="NA"/>
    <s v="Equipment"/>
    <x v="39"/>
    <n v="0.24199999999999999"/>
    <n v="0.20569999999999999"/>
    <n v="0.27829999999999999"/>
    <n v="0.15"/>
    <n v="0.12"/>
    <n v="0.18"/>
    <n v="0.66"/>
    <n v="0.52800000000000002"/>
    <n v="0.79200000000000004"/>
    <n v="0.12"/>
    <n v="0.79200000000000004"/>
    <n v="0.33600000000000002"/>
    <n v="0.45600000000000002"/>
    <n v="2.2211612903225806"/>
    <n v="0.73684210526315796"/>
    <n v="350"/>
    <n v="500"/>
    <n v="12"/>
    <n v="18"/>
    <n v="1860.6668129032259"/>
    <n v="9.0312418064516126E-9"/>
    <n v="2.6720570322580648"/>
    <n v="8.6076765657290328E-10"/>
    <n v="0.29606391917419356"/>
    <n v="0"/>
    <n v="4.2464284946236557"/>
    <n v="3.1492159498207881E-8"/>
    <n v="1.0775888590203106E-4"/>
    <n v="9.1466513590203096E-6"/>
    <n v="1.1922031810035841E-5"/>
  </r>
  <r>
    <x v="0"/>
    <x v="0"/>
    <s v="20000-300000"/>
    <n v="80000"/>
    <s v="Medium"/>
    <x v="9"/>
    <s v="WSHP"/>
    <s v="NA"/>
    <s v="Equipment"/>
    <x v="40"/>
    <n v="0.19500000000000001"/>
    <n v="0.16575000000000001"/>
    <n v="0.22425"/>
    <n v="0.05"/>
    <n v="0.04"/>
    <n v="6.0000000000000005E-2"/>
    <n v="2.5000000000000001E-2"/>
    <n v="0.02"/>
    <n v="3.0000000000000002E-2"/>
    <n v="0.02"/>
    <n v="0.22425"/>
    <n v="0.10212500000000001"/>
    <n v="0.12212500000000001"/>
    <n v="0.59486693548387104"/>
    <n v="0.83623336745138177"/>
    <n v="350"/>
    <n v="500"/>
    <n v="12"/>
    <n v="18"/>
    <n v="1.1372699120743728"/>
    <n v="1.21451999327957E-6"/>
    <n v="4.1558065076164885E-3"/>
    <n v="3.5274783070116491E-4"/>
    <n v="4.5978256888440865E-4"/>
    <n v="0"/>
    <n v="1.1372699120743728"/>
    <n v="1.21451999327957E-6"/>
    <n v="4.1558065076164885E-3"/>
    <n v="3.5274783070116491E-4"/>
    <n v="4.5978256888440865E-4"/>
  </r>
  <r>
    <x v="0"/>
    <x v="1"/>
    <s v="20000-300000"/>
    <n v="80000"/>
    <s v="Medium"/>
    <x v="10"/>
    <s v="DOAS + VRF"/>
    <s v="NA"/>
    <s v="Material"/>
    <x v="0"/>
    <n v="1.0029999999999999"/>
    <n v="0.85254999999999992"/>
    <n v="1.1534499999999999"/>
    <n v="1.2"/>
    <n v="0.96"/>
    <n v="1.44"/>
    <n v="0.66"/>
    <n v="0.52800000000000002"/>
    <n v="0.79200000000000004"/>
    <n v="0.52800000000000002"/>
    <n v="1.44"/>
    <n v="0.45599999999999996"/>
    <n v="0.98399999999999999"/>
    <n v="4.7930322580645157"/>
    <n v="0.46341463414634143"/>
    <n v="400"/>
    <n v="600"/>
    <n v="10"/>
    <n v="15"/>
    <n v="11.503277419354838"/>
    <n v="2.5019628387096768E-7"/>
    <n v="6.0871509677419347E-2"/>
    <n v="2.6888910967741934E-3"/>
    <n v="0.91546916129032252"/>
    <n v="0"/>
    <n v="11.503277419354838"/>
    <n v="2.5019628387096768E-7"/>
    <n v="6.0871509677419347E-2"/>
    <n v="2.6888910967741934E-3"/>
    <n v="0.91546916129032252"/>
  </r>
  <r>
    <x v="0"/>
    <x v="1"/>
    <s v="20000-300000"/>
    <n v="80000"/>
    <s v="Medium"/>
    <x v="10"/>
    <s v="DOAS + VRF"/>
    <s v="NA"/>
    <s v="Material"/>
    <x v="1"/>
    <n v="4.0000000000000001E-3"/>
    <n v="3.4000000000000002E-3"/>
    <n v="4.5999999999999999E-3"/>
    <n v="0.05"/>
    <n v="0.04"/>
    <n v="6.0000000000000005E-2"/>
    <n v="0.06"/>
    <n v="4.8000000000000001E-2"/>
    <n v="7.1999999999999995E-2"/>
    <n v="3.4000000000000002E-3"/>
    <n v="7.1999999999999995E-2"/>
    <n v="3.4299999999999997E-2"/>
    <n v="3.7699999999999997E-2"/>
    <n v="0.18363548387096773"/>
    <n v="0.90981432360742709"/>
    <n v="400"/>
    <n v="600"/>
    <n v="10"/>
    <n v="15"/>
    <n v="0.978777129032258"/>
    <n v="8.2085061290322581E-11"/>
    <n v="5.6376093548387088E-3"/>
    <n v="2.6810780645161286E-4"/>
    <s v="NA"/>
    <n v="0"/>
    <n v="0.978777129032258"/>
    <n v="8.2085061290322581E-11"/>
    <n v="5.6376093548387088E-3"/>
    <n v="2.6810780645161286E-4"/>
    <e v="#VALUE!"/>
  </r>
  <r>
    <x v="0"/>
    <x v="1"/>
    <s v="20000-300000"/>
    <n v="80000"/>
    <s v="Medium"/>
    <x v="10"/>
    <s v="DOAS + VRF"/>
    <s v="NA"/>
    <s v="Material"/>
    <x v="6"/>
    <n v="0.28000000000000003"/>
    <n v="0.23800000000000002"/>
    <n v="0.32200000000000001"/>
    <n v="0.15"/>
    <n v="0.12"/>
    <n v="0.18"/>
    <n v="5.6000000000000001E-2"/>
    <n v="4.48E-2"/>
    <n v="6.720000000000001E-2"/>
    <n v="4.48E-2"/>
    <n v="0.32200000000000001"/>
    <n v="0.1386"/>
    <n v="0.18340000000000001"/>
    <n v="0.89333548387096784"/>
    <n v="0.75572519083969458"/>
    <n v="400"/>
    <n v="600"/>
    <n v="10"/>
    <n v="15"/>
    <n v="1.9564047096774195"/>
    <n v="3.5465418709677427E-10"/>
    <n v="7.8434855483870969E-3"/>
    <n v="3.0909407741935488E-4"/>
    <n v="0.10452025161290324"/>
    <n v="0"/>
    <n v="1.9564047096774195"/>
    <n v="3.5465418709677427E-10"/>
    <n v="7.8434855483870969E-3"/>
    <n v="3.0909407741935488E-4"/>
    <n v="0.10452025161290324"/>
  </r>
  <r>
    <x v="0"/>
    <x v="1"/>
    <s v="20000-300000"/>
    <n v="80000"/>
    <s v="Medium"/>
    <x v="10"/>
    <s v="DOAS + VRF"/>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20000-300000"/>
    <n v="80000"/>
    <s v="Medium"/>
    <x v="10"/>
    <s v="DOAS + VRF"/>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20000-300000"/>
    <n v="80000"/>
    <s v="Medium"/>
    <x v="10"/>
    <s v="DOAS + VRF"/>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DIF UNITS"/>
    <s v="DIF UNITS"/>
    <n v="0"/>
    <n v="36.824516129032261"/>
    <n v="0"/>
    <e v="#VALUE!"/>
    <e v="#VALUE!"/>
    <e v="#VALUE!"/>
  </r>
  <r>
    <x v="0"/>
    <x v="1"/>
    <s v="20000-300000"/>
    <n v="80000"/>
    <s v="Medium"/>
    <x v="11"/>
    <s v="DOAS + WSHP"/>
    <s v="NA"/>
    <s v="Material"/>
    <x v="0"/>
    <n v="2.0148000000000001"/>
    <n v="1.7125800000000002"/>
    <n v="2.3170200000000003"/>
    <n v="1.4"/>
    <n v="1.1199999999999999"/>
    <n v="1.68"/>
    <n v="0.66"/>
    <n v="0.52800000000000002"/>
    <n v="0.79200000000000004"/>
    <n v="0.52800000000000002"/>
    <n v="2.3170200000000003"/>
    <n v="0.89451000000000014"/>
    <n v="1.4225100000000002"/>
    <n v="6.9290003225806469"/>
    <n v="0.62882510492017629"/>
    <n v="400"/>
    <n v="600"/>
    <n v="10"/>
    <n v="15"/>
    <n v="16.629600774193552"/>
    <n v="3.6169381683870977E-7"/>
    <n v="8.7998304096774213E-2"/>
    <n v="3.8871691809677427E-3"/>
    <n v="1.3234390616129035"/>
    <n v="0"/>
    <n v="16.629600774193552"/>
    <n v="3.6169381683870977E-7"/>
    <n v="8.7998304096774213E-2"/>
    <n v="3.8871691809677427E-3"/>
    <n v="1.3234390616129035"/>
  </r>
  <r>
    <x v="0"/>
    <x v="1"/>
    <s v="20000-300000"/>
    <n v="80000"/>
    <s v="Medium"/>
    <x v="11"/>
    <s v="DOAS + WSHP"/>
    <s v="NA"/>
    <s v="Material"/>
    <x v="1"/>
    <n v="4.0000000000000001E-3"/>
    <n v="3.4000000000000002E-3"/>
    <n v="4.5999999999999999E-3"/>
    <n v="0.05"/>
    <n v="0.04"/>
    <n v="6.0000000000000005E-2"/>
    <n v="0.06"/>
    <n v="4.8000000000000001E-2"/>
    <n v="7.1999999999999995E-2"/>
    <n v="3.4000000000000002E-3"/>
    <n v="7.1999999999999995E-2"/>
    <n v="3.4299999999999997E-2"/>
    <n v="3.7699999999999997E-2"/>
    <n v="0.18363548387096773"/>
    <n v="0.90981432360742709"/>
    <n v="400"/>
    <n v="600"/>
    <n v="10"/>
    <n v="15"/>
    <n v="0.978777129032258"/>
    <n v="8.2085061290322581E-11"/>
    <n v="5.6376093548387088E-3"/>
    <n v="2.6810780645161286E-4"/>
    <s v="NA"/>
    <n v="0"/>
    <n v="0.978777129032258"/>
    <n v="8.2085061290322581E-11"/>
    <n v="5.6376093548387088E-3"/>
    <n v="2.6810780645161286E-4"/>
    <e v="#VALUE!"/>
  </r>
  <r>
    <x v="0"/>
    <x v="1"/>
    <s v="20000-300000"/>
    <n v="80000"/>
    <s v="Medium"/>
    <x v="11"/>
    <s v="DOAS + WSHP"/>
    <s v="NA"/>
    <s v="Material"/>
    <x v="41"/>
    <n v="0.38"/>
    <n v="0.32300000000000001"/>
    <n v="0.437"/>
    <n v="0.4"/>
    <n v="0.32"/>
    <n v="0.48000000000000004"/>
    <n v="8.0999999999999996E-3"/>
    <n v="6.4799999999999996E-3"/>
    <n v="9.7199999999999995E-3"/>
    <n v="6.4799999999999996E-3"/>
    <n v="0.48000000000000004"/>
    <n v="0.23676000000000003"/>
    <n v="0.24324000000000001"/>
    <n v="1.1848141935483871"/>
    <n v="0.97335964479526405"/>
    <n v="400"/>
    <n v="600"/>
    <n v="10"/>
    <n v="15"/>
    <n v="2.843554064516129"/>
    <n v="6.1847300903225802E-8"/>
    <n v="1.5047140258064516E-2"/>
    <n v="6.6468076258064518E-4"/>
    <n v="0.22629951096774195"/>
    <n v="0"/>
    <n v="2.6729408206451613"/>
    <n v="1.2511637883870968E-11"/>
    <n v="9.4429691225806443E-3"/>
    <n v="8.1621849793548393E-4"/>
    <e v="#VALUE!"/>
  </r>
  <r>
    <x v="0"/>
    <x v="1"/>
    <s v="20000-300000"/>
    <n v="80000"/>
    <s v="Medium"/>
    <x v="11"/>
    <s v="DOAS + WSHP"/>
    <s v="NA"/>
    <s v="Material"/>
    <x v="6"/>
    <n v="0.15"/>
    <n v="0.1275"/>
    <n v="0.17249999999999999"/>
    <n v="0.2"/>
    <n v="0.16"/>
    <n v="0.24000000000000002"/>
    <n v="0.12540000000000001"/>
    <n v="0.10032000000000001"/>
    <n v="0.15048"/>
    <n v="0.10032000000000001"/>
    <n v="0.24000000000000002"/>
    <n v="6.9840000000000013E-2"/>
    <n v="0.17016000000000003"/>
    <n v="0.82884387096774215"/>
    <n v="0.41043723554301831"/>
    <n v="400"/>
    <n v="600"/>
    <n v="10"/>
    <n v="15"/>
    <n v="1.8151680774193553"/>
    <n v="3.2905101677419363E-10"/>
    <n v="7.277249187096776E-3"/>
    <n v="2.8677997935483879E-4"/>
    <n v="9.6974732903225835E-2"/>
    <n v="0"/>
    <n v="1.8151680774193553"/>
    <n v="3.2905101677419363E-10"/>
    <n v="7.277249187096776E-3"/>
    <n v="2.8677997935483879E-4"/>
    <n v="9.6974732903225835E-2"/>
  </r>
  <r>
    <x v="0"/>
    <x v="1"/>
    <s v="20000-300000"/>
    <n v="80000"/>
    <s v="Medium"/>
    <x v="11"/>
    <s v="DOAS + WSHP"/>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20000-300000"/>
    <n v="80000"/>
    <s v="Medium"/>
    <x v="11"/>
    <s v="DOAS + WSHP"/>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20000-300000"/>
    <n v="80000"/>
    <s v="Medium"/>
    <x v="11"/>
    <s v="DOAS + WSHP"/>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20000-300000"/>
    <n v="80000"/>
    <s v="Medium"/>
    <x v="10"/>
    <s v="DOAS + VRF"/>
    <s v="NA"/>
    <s v="Equipment"/>
    <x v="42"/>
    <n v="0.32"/>
    <n v="0.27200000000000002"/>
    <n v="0.36799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r>
  <r>
    <x v="0"/>
    <x v="1"/>
    <s v="20000-300000"/>
    <n v="80000"/>
    <s v="Medium"/>
    <x v="10"/>
    <s v="DOAS + VRF"/>
    <s v="NA"/>
    <s v="Equipment"/>
    <x v="43"/>
    <s v="NA"/>
    <s v="NA"/>
    <s v="NA"/>
    <n v="0.1"/>
    <n v="0.08"/>
    <n v="0.12000000000000001"/>
    <n v="0.23"/>
    <n v="0.184"/>
    <n v="0.27600000000000002"/>
    <n v="0.08"/>
    <n v="0.27600000000000002"/>
    <n v="9.8000000000000004E-2"/>
    <n v="0.17799999999999999"/>
    <n v="0.86703225806451611"/>
    <n v="0.550561797752809"/>
    <n v="400"/>
    <n v="600"/>
    <n v="10"/>
    <n v="15"/>
    <n v="2.7241789758628472"/>
    <n v="3.926504128129935E-6"/>
    <n v="9.476723212271599E-3"/>
    <n v="2.4822587863749155E-3"/>
    <n v="8.5187435145499669E-4"/>
    <n v="157.02891525719269"/>
    <n v="3.5609249171752397"/>
    <n v="1.4894208195292068E-8"/>
    <n v="3.6612194594594596E-2"/>
    <n v="3.5583472537053179E-3"/>
    <n v="2.3874319058413253E-3"/>
  </r>
  <r>
    <x v="0"/>
    <x v="1"/>
    <s v="20000-300000"/>
    <n v="80000"/>
    <s v="Medium"/>
    <x v="10"/>
    <s v="DOAS + VRF"/>
    <s v="NA"/>
    <s v="Equipment"/>
    <x v="8"/>
    <n v="0.16666666666666666"/>
    <n v="0.14166666666666666"/>
    <n v="0.19166666666666665"/>
    <n v="0.1"/>
    <n v="0.08"/>
    <n v="0.12000000000000001"/>
    <n v="0.4"/>
    <n v="0.32"/>
    <n v="0.48000000000000004"/>
    <n v="0.08"/>
    <n v="0.48000000000000004"/>
    <n v="0.2"/>
    <n v="0.28000000000000003"/>
    <n v="1.3638709677419356"/>
    <n v="0.7142857142857143"/>
    <n v="400"/>
    <n v="600"/>
    <n v="10"/>
    <n v="15"/>
    <n v="1142.5147096774194"/>
    <n v="5.5454993548387102E-9"/>
    <n v="1.6407367741935486"/>
    <n v="5.2854154350967745E-10"/>
    <n v="0.18179363458064518"/>
    <n v="65.403812316715545"/>
    <n v="5.2210685483870973"/>
    <n v="4.6805571847507336E-11"/>
    <n v="1.9245304252199415E-2"/>
    <n v="1.5128506231671555E-3"/>
    <n v="1.9152313049853374E-3"/>
  </r>
  <r>
    <x v="0"/>
    <x v="1"/>
    <s v="20000-300000"/>
    <n v="80000"/>
    <s v="Medium"/>
    <x v="10"/>
    <s v="DOAS + VRF"/>
    <s v="NA"/>
    <s v="Equipment"/>
    <x v="44"/>
    <n v="0.33"/>
    <n v="0.28050000000000003"/>
    <n v="0.3795"/>
    <n v="0.08"/>
    <n v="6.4000000000000001E-2"/>
    <n v="9.6000000000000002E-2"/>
    <n v="0.35"/>
    <n v="0.27999999999999997"/>
    <n v="0.42"/>
    <n v="6.4000000000000001E-2"/>
    <n v="0.42"/>
    <n v="0.17799999999999999"/>
    <n v="0.24199999999999999"/>
    <n v="1.1787741935483871"/>
    <n v="0.73553719008264462"/>
    <n v="400"/>
    <n v="600"/>
    <n v="10"/>
    <n v="15"/>
    <n v="142.73776709677421"/>
    <n v="3.7367141935483873E-3"/>
    <n v="1.4263167741935483"/>
    <n v="0.23575483870967742"/>
    <n v="7.1999527741935481"/>
    <n v="213.48874995640801"/>
    <n v="4.8412574716652141"/>
    <n v="2.0249429119442024E-8"/>
    <n v="4.977612972972973E-2"/>
    <n v="4.8377530078465561E-3"/>
    <n v="3.2458343888404537E-3"/>
  </r>
  <r>
    <x v="0"/>
    <x v="1"/>
    <s v="20000-300000"/>
    <n v="80000"/>
    <s v="Medium"/>
    <x v="11"/>
    <s v="DOAS + WSHP"/>
    <s v="NA"/>
    <s v="Equipment"/>
    <x v="42"/>
    <n v="0.32"/>
    <n v="0.27200000000000002"/>
    <n v="0.36799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r>
  <r>
    <x v="0"/>
    <x v="1"/>
    <s v="20000-300000"/>
    <n v="80000"/>
    <s v="Medium"/>
    <x v="11"/>
    <s v="DOAS + WSHP"/>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r>
  <r>
    <x v="0"/>
    <x v="1"/>
    <s v="20000-300000"/>
    <n v="80000"/>
    <s v="Medium"/>
    <x v="11"/>
    <s v="DOAS + WSHP"/>
    <s v="NA"/>
    <s v="Equipment"/>
    <x v="37"/>
    <n v="8.1250000000000003E-2"/>
    <n v="6.9062499999999999E-2"/>
    <n v="9.3437500000000007E-2"/>
    <n v="0.15"/>
    <n v="0.12"/>
    <n v="0.18"/>
    <n v="0.6"/>
    <n v="0.48"/>
    <n v="0.72"/>
    <n v="6.9062499999999999E-2"/>
    <n v="0.72"/>
    <n v="0.32546874999999997"/>
    <n v="0.39453125"/>
    <n v="1.921748991935484"/>
    <n v="0.82495049504950491"/>
    <n v="400"/>
    <n v="600"/>
    <n v="10"/>
    <n v="15"/>
    <n v="1609.8491305443549"/>
    <n v="7.8138314012096777E-9"/>
    <n v="2.3118640372983874"/>
    <n v="7.4473627084929444E-10"/>
    <n v="0.2561545353326613"/>
    <n v="0"/>
    <n v="9.582435300859256"/>
    <n v="4.6510901197676656E-11"/>
    <n v="1.3761095460109448E-2"/>
    <n v="1.0902493834605417E-3"/>
    <n v="1.267439216109831E-3"/>
  </r>
  <r>
    <x v="0"/>
    <x v="1"/>
    <s v="20000-300000"/>
    <n v="80000"/>
    <s v="Medium"/>
    <x v="11"/>
    <s v="DOAS + WSHP"/>
    <s v="NA"/>
    <s v="Equipment"/>
    <x v="38"/>
    <n v="6.25E-2"/>
    <n v="5.3124999999999999E-2"/>
    <n v="7.1874999999999994E-2"/>
    <n v="0.1"/>
    <n v="0.08"/>
    <n v="0.12000000000000001"/>
    <n v="0.18"/>
    <n v="0.14399999999999999"/>
    <n v="0.216"/>
    <n v="5.3124999999999999E-2"/>
    <n v="0.216"/>
    <n v="8.1437499999999996E-2"/>
    <n v="0.1345625"/>
    <n v="0.65544959677419357"/>
    <n v="0.60520204366000929"/>
    <n v="400"/>
    <n v="600"/>
    <n v="10"/>
    <n v="15"/>
    <n v="5.6352279082661294"/>
    <n v="2.9216665776209676E-10"/>
    <n v="2.4890698437500001E-2"/>
    <n v="8.9329955610761092E-13"/>
    <n v="0.86388256854838719"/>
    <n v="0"/>
    <n v="7.9649864427789812"/>
    <n v="4.1295640673087884E-10"/>
    <n v="3.5181199204946993E-2"/>
    <n v="2.8325613316425398E-3"/>
    <n v="3.0525885814430644E-3"/>
  </r>
  <r>
    <x v="0"/>
    <x v="1"/>
    <s v="20000-300000"/>
    <n v="80000"/>
    <s v="Medium"/>
    <x v="11"/>
    <s v="DOAS + WSHP"/>
    <s v="NA"/>
    <s v="Equipment"/>
    <x v="39"/>
    <n v="0.24199999999999999"/>
    <n v="0.20569999999999999"/>
    <n v="0.27829999999999999"/>
    <n v="0.15"/>
    <n v="0.12"/>
    <n v="0.18"/>
    <n v="0.44"/>
    <n v="0.35199999999999998"/>
    <n v="0.52800000000000002"/>
    <n v="0.12"/>
    <n v="0.52800000000000002"/>
    <n v="0.20400000000000001"/>
    <n v="0.32400000000000001"/>
    <n v="1.578193548387097"/>
    <n v="0.62962962962962965"/>
    <n v="400"/>
    <n v="600"/>
    <n v="10"/>
    <n v="15"/>
    <n v="1322.0527354838712"/>
    <n v="6.416934967741936E-9"/>
    <n v="1.8985668387096779"/>
    <n v="6.1159807177548396E-10"/>
    <n v="0.2103612057290323"/>
    <n v="0"/>
    <n v="3.0171991935483877"/>
    <n v="2.2376008064516131E-8"/>
    <n v="7.65655241935484E-5"/>
    <n v="6.4989364919354844E-6"/>
    <n v="8.4709173387096786E-6"/>
  </r>
  <r>
    <x v="0"/>
    <x v="0"/>
    <s v="20000-300000"/>
    <n v="80000"/>
    <s v="Medium"/>
    <x v="8"/>
    <s v="VAV AHU w/ PFP Terminals"/>
    <s v="NA"/>
    <s v="Material"/>
    <x v="0"/>
    <n v="1.1399999999999999"/>
    <n v="0.96899999999999986"/>
    <n v="1.3109999999999999"/>
    <n v="1.5"/>
    <n v="1.2"/>
    <n v="1.8"/>
    <n v="1.1272909090909089"/>
    <n v="1.0145618181818179"/>
    <n v="1.2400199999999999"/>
    <n v="0.96899999999999986"/>
    <n v="1.8"/>
    <n v="0.41550000000000009"/>
    <n v="1.3845000000000001"/>
    <n v="6.7438548387096784"/>
    <n v="0.30010834236186357"/>
    <n v="350"/>
    <n v="500"/>
    <n v="12"/>
    <n v="18"/>
    <n v="16.185251612903226"/>
    <n v="3.5202922258064521E-7"/>
    <n v="8.564695645161291E-2"/>
    <n v="3.7833025645161293E-3"/>
    <n v="1.2880762741935485"/>
    <n v="0"/>
    <n v="16.185251612903226"/>
    <n v="3.5202922258064521E-7"/>
    <n v="8.564695645161291E-2"/>
    <n v="3.7833025645161293E-3"/>
    <n v="1.2880762741935485"/>
  </r>
  <r>
    <x v="0"/>
    <x v="0"/>
    <s v="20000-300000"/>
    <n v="80000"/>
    <s v="Medium"/>
    <x v="8"/>
    <s v="VAV AHU w/ PFP Terminals"/>
    <s v="NA"/>
    <s v="Material"/>
    <x v="1"/>
    <n v="6.0000000000000001E-3"/>
    <n v="5.1000000000000004E-3"/>
    <n v="6.8999999999999999E-3"/>
    <n v="0.05"/>
    <n v="0.04"/>
    <n v="6.0000000000000005E-2"/>
    <n v="0.06"/>
    <n v="5.3999999999999999E-2"/>
    <n v="6.6000000000000003E-2"/>
    <n v="5.1000000000000004E-3"/>
    <n v="6.6000000000000003E-2"/>
    <n v="3.0450000000000001E-2"/>
    <n v="3.5549999999999998E-2"/>
    <n v="0.17316290322580646"/>
    <n v="0.85654008438818574"/>
    <n v="350"/>
    <n v="500"/>
    <n v="12"/>
    <n v="18"/>
    <n v="0.92295827419354848"/>
    <n v="7.7403817741935487E-11"/>
    <n v="5.3161011290322581E-3"/>
    <n v="2.5281783870967741E-4"/>
    <s v="NA"/>
    <n v="0"/>
    <n v="0.92295827419354848"/>
    <n v="7.7403817741935487E-11"/>
    <n v="5.3161011290322581E-3"/>
    <n v="2.5281783870967741E-4"/>
    <e v="#VALUE!"/>
  </r>
  <r>
    <x v="0"/>
    <x v="0"/>
    <s v="20000-300000"/>
    <n v="80000"/>
    <s v="Medium"/>
    <x v="8"/>
    <s v="VAV AHU w/ PFP Terminals"/>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20000-300000"/>
    <n v="80000"/>
    <s v="Medium"/>
    <x v="8"/>
    <s v="VAV AHU w/ PFP Terminals"/>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20000-300000"/>
    <n v="80000"/>
    <s v="Medium"/>
    <x v="8"/>
    <s v="VAV AHU w/ PFP Terminals"/>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0"/>
    <x v="0"/>
    <s v="20000-300000"/>
    <n v="80000"/>
    <s v="Medium"/>
    <x v="9"/>
    <s v="WSHP"/>
    <s v="NA"/>
    <s v="Material"/>
    <x v="0"/>
    <n v="1.04"/>
    <n v="0.88400000000000001"/>
    <n v="1.196"/>
    <n v="1.2"/>
    <n v="0.96"/>
    <n v="1.44"/>
    <n v="1.1272909090909089"/>
    <n v="1.0145618181818179"/>
    <n v="1.2400199999999999"/>
    <n v="0.88400000000000001"/>
    <n v="1.44"/>
    <n v="0.27799999999999997"/>
    <n v="1.1619999999999999"/>
    <n v="5.6600645161290322"/>
    <n v="0.23924268502581755"/>
    <n v="350"/>
    <n v="500"/>
    <n v="12"/>
    <n v="18"/>
    <n v="13.584154838709678"/>
    <n v="2.9545536774193548E-7"/>
    <n v="7.1882819354838701E-2"/>
    <n v="3.1752961935483867E-3"/>
    <n v="1.0810723225806451"/>
    <n v="0"/>
    <n v="13.584154838709678"/>
    <n v="2.9545536774193548E-7"/>
    <n v="7.1882819354838701E-2"/>
    <n v="3.1752961935483867E-3"/>
    <n v="1.0810723225806451"/>
  </r>
  <r>
    <x v="0"/>
    <x v="0"/>
    <s v="20000-300000"/>
    <n v="80000"/>
    <s v="Medium"/>
    <x v="9"/>
    <s v="WSHP"/>
    <s v="NA"/>
    <s v="Material"/>
    <x v="1"/>
    <n v="6.0000000000000001E-3"/>
    <n v="5.1000000000000004E-3"/>
    <n v="6.8999999999999999E-3"/>
    <n v="0.05"/>
    <n v="0.04"/>
    <n v="6.0000000000000005E-2"/>
    <n v="0.06"/>
    <n v="5.3999999999999999E-2"/>
    <n v="6.6000000000000003E-2"/>
    <n v="5.1000000000000004E-3"/>
    <n v="6.6000000000000003E-2"/>
    <n v="3.0450000000000001E-2"/>
    <n v="3.5549999999999998E-2"/>
    <n v="0.17316290322580646"/>
    <n v="0.85654008438818574"/>
    <n v="350"/>
    <n v="500"/>
    <n v="12"/>
    <n v="18"/>
    <n v="0.92295827419354848"/>
    <n v="7.7403817741935487E-11"/>
    <n v="5.3161011290322581E-3"/>
    <n v="2.5281783870967741E-4"/>
    <s v="NA"/>
    <n v="0"/>
    <n v="0.92295827419354848"/>
    <n v="7.7403817741935487E-11"/>
    <n v="5.3161011290322581E-3"/>
    <n v="2.5281783870967741E-4"/>
    <e v="#VALUE!"/>
  </r>
  <r>
    <x v="0"/>
    <x v="0"/>
    <s v="20000-300000"/>
    <n v="80000"/>
    <s v="Medium"/>
    <x v="9"/>
    <s v="WSHP"/>
    <s v="NA"/>
    <s v="Material"/>
    <x v="41"/>
    <n v="0.38"/>
    <n v="0.32300000000000001"/>
    <n v="0.437"/>
    <n v="0.4"/>
    <n v="0.32"/>
    <n v="0.48000000000000004"/>
    <n v="8.0999999999999996E-3"/>
    <n v="7.2899999999999996E-3"/>
    <n v="8.9099999999999995E-3"/>
    <n v="7.2899999999999996E-3"/>
    <n v="0.48000000000000004"/>
    <n v="0.23635500000000001"/>
    <n v="0.243645"/>
    <n v="1.1867869354838709"/>
    <n v="0.97007941882657145"/>
    <n v="350"/>
    <n v="500"/>
    <n v="12"/>
    <n v="18"/>
    <n v="2.6773913264516125"/>
    <n v="1.2532470038709678E-11"/>
    <n v="9.4586918758064516E-3"/>
    <n v="8.1757751985483864E-4"/>
    <e v="#VALUE!"/>
    <n v="0"/>
    <n v="2.6773913264516125"/>
    <n v="1.2532470038709678E-11"/>
    <n v="9.4586918758064516E-3"/>
    <n v="8.1757751985483864E-4"/>
    <e v="#VALUE!"/>
  </r>
  <r>
    <x v="0"/>
    <x v="0"/>
    <s v="20000-300000"/>
    <n v="80000"/>
    <s v="Medium"/>
    <x v="9"/>
    <s v="WSHP"/>
    <s v="NA"/>
    <s v="Material"/>
    <x v="6"/>
    <n v="0.15"/>
    <n v="0.1275"/>
    <n v="0.17249999999999999"/>
    <n v="0.2"/>
    <n v="0.16"/>
    <n v="0.24000000000000002"/>
    <n v="0.12540000000000001"/>
    <n v="0.11286000000000002"/>
    <n v="0.13794000000000001"/>
    <n v="0.11286000000000002"/>
    <n v="0.24000000000000002"/>
    <n v="6.3570000000000002E-2"/>
    <n v="0.17643000000000003"/>
    <n v="0.85938483870967763"/>
    <n v="0.3603128719605509"/>
    <n v="350"/>
    <n v="500"/>
    <n v="12"/>
    <n v="18"/>
    <n v="1.882052796774194"/>
    <n v="3.4117578096774204E-10"/>
    <n v="7.5453988838709695E-3"/>
    <n v="2.9734715419354844E-4"/>
    <n v="0.10054802612903228"/>
    <n v="0"/>
    <n v="1.882052796774194"/>
    <n v="3.4117578096774204E-10"/>
    <n v="7.5453988838709695E-3"/>
    <n v="2.9734715419354844E-4"/>
    <n v="0.10054802612903228"/>
  </r>
  <r>
    <x v="0"/>
    <x v="0"/>
    <s v="20000-300000"/>
    <n v="80000"/>
    <s v="Medium"/>
    <x v="9"/>
    <s v="WSHP"/>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20000-300000"/>
    <n v="80000"/>
    <s v="Medium"/>
    <x v="9"/>
    <s v="WSHP"/>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20000-300000"/>
    <n v="80000"/>
    <s v="Medium"/>
    <x v="9"/>
    <s v="WSHP"/>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1"/>
    <x v="0"/>
    <s v="20000-300000"/>
    <n v="80000"/>
    <s v="Medium"/>
    <x v="8"/>
    <s v="Commercial LTG/PWR"/>
    <s v="In building utility transformer vault and oil filled transformers"/>
    <s v="Equipment"/>
    <x v="45"/>
    <n v="5.3999999999999999E-2"/>
    <n v="5.2379999999999996E-2"/>
    <n v="5.5620000000000003E-2"/>
    <n v="0.15187500000000001"/>
    <n v="0.13668750000000002"/>
    <n v="0.1670625"/>
    <s v="NA"/>
    <s v="NA"/>
    <s v="NA"/>
    <n v="5.2379999999999996E-2"/>
    <n v="0.1670625"/>
    <n v="5.7341250000000003E-2"/>
    <n v="0.10972124999999999"/>
    <n v="0.5344486693548387"/>
    <n v="0.52260842817594588"/>
    <s v="NA"/>
    <s v="NA"/>
    <s v="NA"/>
    <s v="NA"/>
    <m/>
    <m/>
    <m/>
    <m/>
    <m/>
    <m/>
    <n v="0.27689785559274194"/>
    <n v="6.2637384048387097E-13"/>
    <n v="5.0457298873790319E-4"/>
    <n v="7.3540136903225807E-5"/>
    <n v="6.3064942983870966E-5"/>
  </r>
  <r>
    <x v="1"/>
    <x v="0"/>
    <s v="20000-300000"/>
    <n v="80000"/>
    <s v="Medium"/>
    <x v="8"/>
    <s v="Commercial LTG/PWR"/>
    <s v="Battery backup for emergency egress lighting and life safety sytems"/>
    <s v="Equipment"/>
    <x v="12"/>
    <n v="7.0999999999999994E-2"/>
    <n v="6.8870000000000001E-2"/>
    <n v="7.3129999999999987E-2"/>
    <n v="7.1428571428571383E-2"/>
    <n v="6.4285714285714252E-2"/>
    <n v="7.8571428571428514E-2"/>
    <s v="NA"/>
    <s v="NA"/>
    <s v="NA"/>
    <n v="6.4285714285714252E-2"/>
    <n v="7.8571428571428514E-2"/>
    <n v="7.1428571428571314E-3"/>
    <n v="7.1428571428571383E-2"/>
    <n v="0.34792626728110576"/>
    <n v="9.9999999999999908E-2"/>
    <s v="NA"/>
    <s v="NA"/>
    <s v="NA"/>
    <s v="NA"/>
    <m/>
    <m/>
    <m/>
    <m/>
    <m/>
    <m/>
    <n v="4.054097375275493"/>
    <n v="4.2204968944099352E-8"/>
    <n v="7.186946503706668E-4"/>
    <n v="1.3947305149268675E-3"/>
    <n v="1.6488679623321968E-3"/>
  </r>
  <r>
    <x v="1"/>
    <x v="0"/>
    <s v="20000-300000"/>
    <n v="80000"/>
    <s v="Medium"/>
    <x v="8"/>
    <s v="Commercial LTG/PWR"/>
    <s v="code minimum time clock controlled lighting system ( Occupancy Sensors in offices)"/>
    <s v="Equipment"/>
    <x v="46"/>
    <n v="2.875E-4"/>
    <n v="2.7887499999999999E-4"/>
    <n v="2.96125E-4"/>
    <n v="2.875E-4"/>
    <n v="2.5874999999999997E-4"/>
    <n v="3.1625000000000002E-4"/>
    <s v="NA"/>
    <s v="NA"/>
    <s v="NA"/>
    <n v="2.5874999999999997E-4"/>
    <n v="3.1625000000000002E-4"/>
    <n v="2.8750000000000021E-5"/>
    <n v="2.875E-4"/>
    <n v="1.4004032258064518E-3"/>
    <n v="0.10000000000000007"/>
    <s v="NA"/>
    <s v="NA"/>
    <s v="NA"/>
    <s v="NA"/>
    <m/>
    <m/>
    <m/>
    <m/>
    <m/>
    <m/>
    <n v="1.2086880241935485E-4"/>
    <n v="4.0247588709677428E-15"/>
    <n v="5.7850657258064528E-7"/>
    <n v="4.9294193548387106E-8"/>
    <n v="4.2950366935483881E-8"/>
  </r>
  <r>
    <x v="1"/>
    <x v="0"/>
    <s v="20000-300000"/>
    <n v="80000"/>
    <s v="Medium"/>
    <x v="8"/>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0"/>
    <s v="20000-300000"/>
    <n v="80000"/>
    <s v="Medium"/>
    <x v="8"/>
    <s v="Commercial LTG/PWR"/>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r>
  <r>
    <x v="1"/>
    <x v="0"/>
    <s v="20000-300000"/>
    <n v="80000"/>
    <s v="Medium"/>
    <x v="8"/>
    <s v="Commercial LTG/PWR"/>
    <s v="1200A Distribution"/>
    <s v="Material "/>
    <x v="28"/>
    <n v="0.05"/>
    <n v="4.8500000000000001E-2"/>
    <n v="5.1500000000000004E-2"/>
    <n v="2.9000000000000001E-2"/>
    <n v="2.6100000000000002E-2"/>
    <n v="3.1900000000000005E-2"/>
    <s v="NA"/>
    <s v="NA"/>
    <s v="NA"/>
    <n v="2.6100000000000002E-2"/>
    <n v="5.1500000000000004E-2"/>
    <n v="1.2700000000000001E-2"/>
    <n v="3.8800000000000001E-2"/>
    <n v="0.18899354838709681"/>
    <n v="0.32731958762886598"/>
    <s v="NA"/>
    <s v="NA"/>
    <s v="NA"/>
    <s v="NA"/>
    <m/>
    <m/>
    <m/>
    <m/>
    <m/>
    <m/>
    <n v="1.6312033161290325E-2"/>
    <n v="5.4316745806451624E-13"/>
    <n v="7.8073234838709699E-5"/>
    <n v="6.6525729032258081E-6"/>
    <n v="5.7964321290322593E-6"/>
  </r>
  <r>
    <x v="1"/>
    <x v="0"/>
    <s v="20000-300000"/>
    <n v="80000"/>
    <s v="Medium"/>
    <x v="8"/>
    <s v="Commercial LTG/PWR"/>
    <s v="1200A Distribution"/>
    <s v="Material "/>
    <x v="18"/>
    <n v="0.21"/>
    <n v="0.20369999999999999"/>
    <n v="0.21629999999999999"/>
    <n v="6.917142857142862E-2"/>
    <n v="6.2254285714285755E-2"/>
    <n v="7.6088571428571478E-2"/>
    <s v="NA"/>
    <s v="NA"/>
    <s v="NA"/>
    <n v="6.2254285714285755E-2"/>
    <n v="0.21629999999999999"/>
    <n v="7.7022857142857115E-2"/>
    <n v="0.13927714285714288"/>
    <n v="0.67841447004608313"/>
    <n v="0.55301864730137207"/>
    <s v="NA"/>
    <s v="NA"/>
    <s v="NA"/>
    <s v="NA"/>
    <m/>
    <m/>
    <m/>
    <m/>
    <m/>
    <m/>
    <n v="5.855395290967743E-2"/>
    <n v="1.9497631869124431E-12"/>
    <n v="2.8025301757603693E-4"/>
    <n v="2.3880189345622127E-5"/>
    <n v="2.0806971796313373E-5"/>
  </r>
  <r>
    <x v="1"/>
    <x v="0"/>
    <s v="20000-300000"/>
    <n v="80000"/>
    <s v="Medium"/>
    <x v="8"/>
    <s v="Commercial LTG/PWR"/>
    <m/>
    <m/>
    <x v="29"/>
    <s v="NA"/>
    <s v="NA"/>
    <s v="NA"/>
    <n v="1.0775510204081632E-2"/>
    <n v="9.6979591836734696E-3"/>
    <n v="1.1853061224489795E-2"/>
    <s v="NA"/>
    <s v="NA"/>
    <s v="NA"/>
    <n v="9.6979591836734696E-3"/>
    <n v="1.1853061224489795E-2"/>
    <n v="1.0775510204081625E-3"/>
    <n v="1.0775510204081632E-2"/>
    <n v="5.248716260697827E-2"/>
    <n v="9.9999999999999936E-2"/>
    <s v="NA"/>
    <s v="NA"/>
    <s v="NA"/>
    <s v="NA"/>
    <m/>
    <m/>
    <m/>
    <m/>
    <m/>
    <m/>
    <n v="0"/>
    <e v="#N/A"/>
    <e v="#N/A"/>
    <e v="#N/A"/>
    <e v="#N/A"/>
  </r>
  <r>
    <x v="1"/>
    <x v="0"/>
    <s v="20000-300000"/>
    <n v="80000"/>
    <s v="Medium"/>
    <x v="8"/>
    <s v="Commercial LTG/PWR"/>
    <s v="DATA/AV/Access CNTRL"/>
    <s v="Equipment"/>
    <x v="47"/>
    <n v="0.02"/>
    <n v="1.9400000000000001E-2"/>
    <n v="2.06E-2"/>
    <n v="2.3552000000000003E-2"/>
    <n v="2.1196800000000002E-2"/>
    <n v="2.5907200000000005E-2"/>
    <s v="NA"/>
    <s v="NA"/>
    <s v="NA"/>
    <n v="1.9400000000000001E-2"/>
    <n v="2.5907200000000005E-2"/>
    <n v="3.2536000000000023E-3"/>
    <n v="2.2653600000000003E-2"/>
    <n v="0.11034495483870969"/>
    <n v="0.14362397146590397"/>
    <s v="NA"/>
    <s v="NA"/>
    <s v="NA"/>
    <s v="NA"/>
    <m/>
    <m/>
    <m/>
    <m/>
    <m/>
    <m/>
    <n v="0.69738011458064531"/>
    <n v="3.0333828085161294E-11"/>
    <n v="3.2562796172903234E-3"/>
    <n v="2.6957272467096775E-4"/>
    <n v="2.3382095930322581E-4"/>
  </r>
  <r>
    <x v="1"/>
    <x v="0"/>
    <s v="20000-300000"/>
    <n v="80000"/>
    <s v="Medium"/>
    <x v="8"/>
    <s v="Commercial LTG/PWR"/>
    <s v="DATA/AV/Access CNTRL"/>
    <s v="Material "/>
    <x v="17"/>
    <m/>
    <n v="0"/>
    <n v="0"/>
    <s v="NA"/>
    <s v="NA"/>
    <s v="NA"/>
    <s v="NA"/>
    <s v="NA"/>
    <s v="NA"/>
    <n v="0"/>
    <n v="0"/>
    <n v="0"/>
    <n v="0"/>
    <n v="0"/>
    <n v="0"/>
    <s v="NA"/>
    <s v="NA"/>
    <s v="NA"/>
    <s v="NA"/>
    <m/>
    <m/>
    <m/>
    <m/>
    <m/>
    <m/>
    <n v="0"/>
    <n v="0"/>
    <n v="0"/>
    <n v="0"/>
    <n v="0"/>
  </r>
  <r>
    <x v="1"/>
    <x v="0"/>
    <s v="20000-300000"/>
    <n v="80000"/>
    <s v="Medium"/>
    <x v="8"/>
    <s v="Commercial LTG/PWR"/>
    <s v="FA"/>
    <s v="Equipment"/>
    <x v="31"/>
    <n v="1E-3"/>
    <n v="9.7000000000000005E-4"/>
    <n v="1.0300000000000001E-3"/>
    <n v="1.0624000000000001E-2"/>
    <n v="9.5616000000000017E-3"/>
    <n v="1.1686400000000001E-2"/>
    <s v="NA"/>
    <s v="NA"/>
    <s v="NA"/>
    <n v="9.7000000000000005E-4"/>
    <n v="1.1686400000000001E-2"/>
    <n v="5.3582000000000005E-3"/>
    <n v="6.3282000000000008E-3"/>
    <n v="3.0824458064516138E-2"/>
    <n v="0.84671786605985899"/>
    <s v="NA"/>
    <s v="NA"/>
    <s v="NA"/>
    <s v="NA"/>
    <m/>
    <m/>
    <m/>
    <m/>
    <m/>
    <m/>
    <n v="2.6604589755483878E-3"/>
    <n v="8.8589492477419384E-14"/>
    <n v="1.2733583626451617E-5"/>
    <n v="1.0850209238709682E-6"/>
    <n v="9.4538612883871006E-7"/>
  </r>
  <r>
    <x v="1"/>
    <x v="0"/>
    <s v="20000-300000"/>
    <n v="80000"/>
    <s v="Medium"/>
    <x v="9"/>
    <s v="Commercial LTG/PWR"/>
    <s v="In building utility transformer vault and oil filled transformers"/>
    <s v="Equipment"/>
    <x v="45"/>
    <n v="5.3999999999999999E-2"/>
    <n v="5.2379999999999996E-2"/>
    <n v="5.5620000000000003E-2"/>
    <n v="0.15187500000000001"/>
    <n v="0.13668750000000002"/>
    <n v="0.1670625"/>
    <s v="NA"/>
    <s v="NA"/>
    <s v="NA"/>
    <n v="5.2379999999999996E-2"/>
    <n v="0.1670625"/>
    <n v="5.7341250000000003E-2"/>
    <n v="0.10972124999999999"/>
    <n v="0.5344486693548387"/>
    <n v="0.52260842817594588"/>
    <s v="NA"/>
    <s v="NA"/>
    <s v="NA"/>
    <s v="NA"/>
    <m/>
    <m/>
    <m/>
    <m/>
    <m/>
    <m/>
    <n v="0.27689785559274194"/>
    <n v="6.2637384048387097E-13"/>
    <n v="5.0457298873790319E-4"/>
    <n v="7.3540136903225807E-5"/>
    <n v="6.3064942983870966E-5"/>
  </r>
  <r>
    <x v="1"/>
    <x v="0"/>
    <s v="20000-300000"/>
    <n v="80000"/>
    <s v="Medium"/>
    <x v="9"/>
    <s v="Commercial LTG/PWR"/>
    <s v="Battery backup for emergency egress lighting and life safety sytems"/>
    <s v="Equipment"/>
    <x v="12"/>
    <n v="7.0999999999999994E-2"/>
    <n v="6.8870000000000001E-2"/>
    <n v="7.3129999999999987E-2"/>
    <n v="7.1428571428571383E-2"/>
    <n v="6.4285714285714252E-2"/>
    <n v="7.8571428571428514E-2"/>
    <s v="NA"/>
    <s v="NA"/>
    <s v="NA"/>
    <n v="6.4285714285714252E-2"/>
    <n v="7.8571428571428514E-2"/>
    <n v="7.1428571428571314E-3"/>
    <n v="7.1428571428571383E-2"/>
    <n v="0.34792626728110576"/>
    <n v="9.9999999999999908E-2"/>
    <s v="NA"/>
    <s v="NA"/>
    <s v="NA"/>
    <s v="NA"/>
    <m/>
    <m/>
    <m/>
    <m/>
    <m/>
    <m/>
    <n v="4.054097375275493"/>
    <n v="4.2204968944099352E-8"/>
    <n v="7.186946503706668E-4"/>
    <n v="1.3947305149268675E-3"/>
    <n v="1.6488679623321968E-3"/>
  </r>
  <r>
    <x v="1"/>
    <x v="0"/>
    <s v="20000-300000"/>
    <n v="80000"/>
    <s v="Medium"/>
    <x v="9"/>
    <s v="Commercial LTG/PWR"/>
    <s v="code minimum time clock controlled lighting system ( Occupancy Sensors in offices)"/>
    <s v="Equipment"/>
    <x v="46"/>
    <n v="2.875E-4"/>
    <n v="2.7887499999999999E-4"/>
    <n v="2.96125E-4"/>
    <n v="2.875E-4"/>
    <n v="2.5874999999999997E-4"/>
    <n v="3.1625000000000002E-4"/>
    <s v="NA"/>
    <s v="NA"/>
    <s v="NA"/>
    <n v="2.5874999999999997E-4"/>
    <n v="3.1625000000000002E-4"/>
    <n v="2.8750000000000021E-5"/>
    <n v="2.875E-4"/>
    <n v="1.4004032258064518E-3"/>
    <n v="0.10000000000000007"/>
    <s v="NA"/>
    <s v="NA"/>
    <s v="NA"/>
    <s v="NA"/>
    <m/>
    <m/>
    <m/>
    <m/>
    <m/>
    <m/>
    <n v="1.2086880241935485E-4"/>
    <n v="4.0247588709677428E-15"/>
    <n v="5.7850657258064528E-7"/>
    <n v="4.9294193548387106E-8"/>
    <n v="4.2950366935483881E-8"/>
  </r>
  <r>
    <x v="1"/>
    <x v="0"/>
    <s v="20000-300000"/>
    <n v="80000"/>
    <s v="Medium"/>
    <x v="9"/>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0"/>
    <s v="20000-300000"/>
    <n v="80000"/>
    <s v="Medium"/>
    <x v="9"/>
    <s v="Commercial LTG/PWR"/>
    <s v="Daylight Sensors"/>
    <s v="Equipment"/>
    <x v="34"/>
    <n v="1.4999999999999999E-4"/>
    <n v="1.4549999999999999E-4"/>
    <n v="1.5449999999999999E-4"/>
    <n v="1.4999999999999999E-4"/>
    <n v="1.3499999999999997E-4"/>
    <n v="1.65E-4"/>
    <s v="NA"/>
    <s v="NA"/>
    <s v="NA"/>
    <n v="1.3499999999999997E-4"/>
    <n v="1.65E-4"/>
    <n v="1.5000000000000012E-5"/>
    <n v="1.4999999999999999E-4"/>
    <n v="7.306451612903226E-4"/>
    <n v="0.10000000000000009"/>
    <s v="NA"/>
    <s v="NA"/>
    <s v="NA"/>
    <s v="NA"/>
    <m/>
    <m/>
    <m/>
    <m/>
    <m/>
    <m/>
    <n v="3.2879032258064517E-3"/>
    <n v="7.0434193548387099E-10"/>
    <n v="7.4525806451612907E-6"/>
    <n v="1.936209677419355E-6"/>
    <n v="5.2533387096774193E-7"/>
  </r>
  <r>
    <x v="1"/>
    <x v="0"/>
    <s v="20000-300000"/>
    <n v="80000"/>
    <s v="Medium"/>
    <x v="9"/>
    <s v="Commercial LTG/PWR"/>
    <s v="1200A Distribution"/>
    <s v="Material "/>
    <x v="28"/>
    <n v="0.05"/>
    <n v="4.8500000000000001E-2"/>
    <n v="5.1500000000000004E-2"/>
    <n v="2.9000000000000001E-2"/>
    <n v="2.6100000000000002E-2"/>
    <n v="3.1900000000000005E-2"/>
    <s v="NA"/>
    <s v="NA"/>
    <s v="NA"/>
    <n v="2.6100000000000002E-2"/>
    <n v="5.1500000000000004E-2"/>
    <n v="1.2700000000000001E-2"/>
    <n v="3.8800000000000001E-2"/>
    <n v="0.18899354838709681"/>
    <n v="0.32731958762886598"/>
    <s v="NA"/>
    <s v="NA"/>
    <s v="NA"/>
    <s v="NA"/>
    <m/>
    <m/>
    <m/>
    <m/>
    <m/>
    <m/>
    <n v="1.6312033161290325E-2"/>
    <n v="5.4316745806451624E-13"/>
    <n v="7.8073234838709699E-5"/>
    <n v="6.6525729032258081E-6"/>
    <n v="5.7964321290322593E-6"/>
  </r>
  <r>
    <x v="1"/>
    <x v="0"/>
    <s v="20000-300000"/>
    <n v="80000"/>
    <s v="Medium"/>
    <x v="9"/>
    <s v="Commercial LTG/PWR"/>
    <s v="1200A Distribution"/>
    <s v="Material "/>
    <x v="18"/>
    <n v="0.21"/>
    <n v="0.20369999999999999"/>
    <n v="0.21629999999999999"/>
    <n v="6.917142857142862E-2"/>
    <n v="6.2254285714285755E-2"/>
    <n v="7.6088571428571478E-2"/>
    <s v="NA"/>
    <s v="NA"/>
    <s v="NA"/>
    <n v="6.2254285714285755E-2"/>
    <n v="0.21629999999999999"/>
    <n v="7.7022857142857115E-2"/>
    <n v="0.13927714285714288"/>
    <n v="0.67841447004608313"/>
    <n v="0.55301864730137207"/>
    <s v="NA"/>
    <s v="NA"/>
    <s v="NA"/>
    <s v="NA"/>
    <m/>
    <m/>
    <m/>
    <m/>
    <m/>
    <m/>
    <n v="5.855395290967743E-2"/>
    <n v="1.9497631869124431E-12"/>
    <n v="2.8025301757603693E-4"/>
    <n v="2.3880189345622127E-5"/>
    <n v="2.0806971796313373E-5"/>
  </r>
  <r>
    <x v="1"/>
    <x v="0"/>
    <s v="20000-300000"/>
    <n v="80000"/>
    <s v="Medium"/>
    <x v="9"/>
    <s v="Commercial LTG/PWR"/>
    <m/>
    <m/>
    <x v="29"/>
    <s v="NA"/>
    <s v="NA"/>
    <s v="NA"/>
    <n v="1.0775510204081632E-2"/>
    <n v="9.6979591836734696E-3"/>
    <n v="1.1853061224489795E-2"/>
    <s v="NA"/>
    <s v="NA"/>
    <s v="NA"/>
    <n v="9.6979591836734696E-3"/>
    <n v="1.1853061224489795E-2"/>
    <n v="1.0775510204081625E-3"/>
    <n v="1.0775510204081632E-2"/>
    <n v="5.248716260697827E-2"/>
    <n v="9.9999999999999936E-2"/>
    <s v="NA"/>
    <s v="NA"/>
    <s v="NA"/>
    <s v="NA"/>
    <m/>
    <m/>
    <m/>
    <m/>
    <m/>
    <m/>
    <n v="0"/>
    <e v="#N/A"/>
    <e v="#N/A"/>
    <e v="#N/A"/>
    <e v="#N/A"/>
  </r>
  <r>
    <x v="1"/>
    <x v="0"/>
    <s v="20000-300000"/>
    <n v="80000"/>
    <s v="Medium"/>
    <x v="9"/>
    <s v="Commercial LTG/PWR"/>
    <s v="DATA/AV/Access CNTRL"/>
    <s v="Equipment"/>
    <x v="47"/>
    <n v="0.02"/>
    <n v="1.9400000000000001E-2"/>
    <n v="2.06E-2"/>
    <n v="2.3552000000000003E-2"/>
    <n v="2.1196800000000002E-2"/>
    <n v="2.5907200000000005E-2"/>
    <s v="NA"/>
    <s v="NA"/>
    <s v="NA"/>
    <n v="1.9400000000000001E-2"/>
    <n v="2.5907200000000005E-2"/>
    <n v="3.2536000000000023E-3"/>
    <n v="2.2653600000000003E-2"/>
    <n v="0.11034495483870969"/>
    <n v="0.14362397146590397"/>
    <s v="NA"/>
    <s v="NA"/>
    <s v="NA"/>
    <s v="NA"/>
    <m/>
    <m/>
    <m/>
    <m/>
    <m/>
    <m/>
    <n v="0.69738011458064531"/>
    <n v="3.0333828085161294E-11"/>
    <n v="3.2562796172903234E-3"/>
    <n v="2.6957272467096775E-4"/>
    <n v="2.3382095930322581E-4"/>
  </r>
  <r>
    <x v="1"/>
    <x v="0"/>
    <s v="20000-300000"/>
    <n v="80000"/>
    <s v="Medium"/>
    <x v="9"/>
    <s v="Commercial LTG/PWR"/>
    <s v="DATA/AV/Access CNTRL"/>
    <s v="Material "/>
    <x v="17"/>
    <m/>
    <n v="0"/>
    <n v="0"/>
    <s v="NA"/>
    <s v="NA"/>
    <s v="NA"/>
    <s v="NA"/>
    <s v="NA"/>
    <s v="NA"/>
    <n v="0"/>
    <n v="0"/>
    <n v="0"/>
    <n v="0"/>
    <n v="0"/>
    <n v="0"/>
    <s v="NA"/>
    <s v="NA"/>
    <s v="NA"/>
    <s v="NA"/>
    <m/>
    <m/>
    <m/>
    <m/>
    <m/>
    <m/>
    <n v="0"/>
    <n v="0"/>
    <n v="0"/>
    <n v="0"/>
    <n v="0"/>
  </r>
  <r>
    <x v="1"/>
    <x v="0"/>
    <s v="20000-300000"/>
    <n v="80000"/>
    <s v="Medium"/>
    <x v="9"/>
    <s v="Commercial LTG/PWR"/>
    <s v="FA"/>
    <s v="Equipment"/>
    <x v="31"/>
    <n v="1E-3"/>
    <n v="9.7000000000000005E-4"/>
    <n v="1.0300000000000001E-3"/>
    <n v="1.0624000000000001E-2"/>
    <n v="9.5616000000000017E-3"/>
    <n v="1.1686400000000001E-2"/>
    <s v="NA"/>
    <s v="NA"/>
    <s v="NA"/>
    <n v="9.7000000000000005E-4"/>
    <n v="1.1686400000000001E-2"/>
    <n v="5.3582000000000005E-3"/>
    <n v="6.3282000000000008E-3"/>
    <n v="3.0824458064516138E-2"/>
    <n v="0.84671786605985899"/>
    <s v="NA"/>
    <s v="NA"/>
    <s v="NA"/>
    <s v="NA"/>
    <m/>
    <m/>
    <m/>
    <m/>
    <m/>
    <m/>
    <n v="2.6604589755483878E-3"/>
    <n v="8.8589492477419384E-14"/>
    <n v="1.2733583626451617E-5"/>
    <n v="1.0850209238709682E-6"/>
    <n v="9.4538612883871006E-7"/>
  </r>
  <r>
    <x v="1"/>
    <x v="1"/>
    <s v="20000-300000"/>
    <n v="80000"/>
    <s v="Medium"/>
    <x v="10"/>
    <s v="Commercial LTG/PWR"/>
    <s v="DATA/AV/Access CNTRL"/>
    <s v="Equipment"/>
    <x v="47"/>
    <s v="NA"/>
    <s v="NA"/>
    <s v="NA"/>
    <n v="2.2946428571428627E-3"/>
    <n v="2.0651785714285763E-3"/>
    <n v="2.5241071428571491E-3"/>
    <s v="NA"/>
    <s v="NA"/>
    <s v="NA"/>
    <n v="2.0651785714285763E-3"/>
    <n v="2.5241071428571491E-3"/>
    <n v="2.294642857142864E-4"/>
    <n v="2.2946428571428627E-3"/>
    <n v="1.1177131336405556E-2"/>
    <n v="0.10000000000000006"/>
    <s v="NA"/>
    <s v="NA"/>
    <s v="NA"/>
    <s v="NA"/>
    <m/>
    <m/>
    <m/>
    <m/>
    <m/>
    <m/>
    <n v="7.0639470046083119E-2"/>
    <n v="3.0725934043778872E-12"/>
    <n v="3.29837145737328E-4"/>
    <n v="2.7305731854838773E-5"/>
    <n v="2.3684341301843371E-5"/>
  </r>
  <r>
    <x v="1"/>
    <x v="1"/>
    <s v="20000-300000"/>
    <n v="80000"/>
    <s v="Medium"/>
    <x v="10"/>
    <s v="Commercial LTG/PWR"/>
    <s v="DATA/AV/Access CNTRL"/>
    <s v="Material "/>
    <x v="22"/>
    <s v="NA"/>
    <s v="NA"/>
    <s v="NA"/>
    <n v="2.0087625E-3"/>
    <n v="1.80788625E-3"/>
    <n v="2.2096387499999999E-3"/>
    <s v="NA"/>
    <s v="NA"/>
    <s v="NA"/>
    <n v="1.80788625E-3"/>
    <n v="2.2096387499999999E-3"/>
    <n v="2.0087624999999998E-4"/>
    <n v="2.0087625E-3"/>
    <n v="9.7846173387096773E-3"/>
    <n v="9.9999999999999992E-2"/>
    <s v="NA"/>
    <s v="NA"/>
    <s v="NA"/>
    <s v="NA"/>
    <m/>
    <m/>
    <m/>
    <m/>
    <m/>
    <m/>
    <n v="2.7592620895161287E-2"/>
    <n v="5.4402472403225804E-10"/>
    <n v="1.3796310447580646E-4"/>
    <n v="6.2132320100806451E-6"/>
    <n v="2.0352004064516128E-3"/>
  </r>
  <r>
    <x v="1"/>
    <x v="1"/>
    <s v="20000-300000"/>
    <n v="80000"/>
    <s v="Medium"/>
    <x v="10"/>
    <s v="Commercial LTG/PWR"/>
    <s v="FA"/>
    <s v="Equipment"/>
    <x v="31"/>
    <n v="1E-3"/>
    <n v="9.7000000000000005E-4"/>
    <n v="1.0300000000000001E-3"/>
    <n v="1.03125E-3"/>
    <n v="9.2812500000000002E-4"/>
    <n v="1.134375E-3"/>
    <s v="NA"/>
    <s v="NA"/>
    <s v="NA"/>
    <n v="9.2812500000000002E-4"/>
    <n v="1.134375E-3"/>
    <n v="1.0312499999999997E-4"/>
    <n v="1.03125E-3"/>
    <n v="5.0231854838709679E-3"/>
    <n v="9.9999999999999964E-2"/>
    <s v="NA"/>
    <s v="NA"/>
    <s v="NA"/>
    <s v="NA"/>
    <m/>
    <m/>
    <m/>
    <m/>
    <m/>
    <m/>
    <n v="4.3355113911290323E-4"/>
    <n v="1.4436635080645162E-14"/>
    <n v="2.0750779233870969E-6"/>
    <n v="1.7681612903225809E-7"/>
    <n v="1.5406109879032261E-7"/>
  </r>
  <r>
    <x v="1"/>
    <x v="1"/>
    <s v="20000-300000"/>
    <n v="80000"/>
    <s v="Medium"/>
    <x v="10"/>
    <s v="Commercial LTG/PWR"/>
    <s v="In building utility transformer vault and oil filled transformers"/>
    <s v="Equipment"/>
    <x v="45"/>
    <n v="5.3999999999999999E-2"/>
    <n v="3.78E-2"/>
    <n v="5.45E-2"/>
    <n v="0.15187500000000001"/>
    <n v="0.13668749999999999"/>
    <n v="0.1670625"/>
    <s v="NA"/>
    <s v="NA"/>
    <s v="NA"/>
    <n v="3.78E-2"/>
    <n v="0.1670625"/>
    <n v="6.4631250000000001E-2"/>
    <n v="0.10243125"/>
    <n v="0.49893931451612911"/>
    <n v="0.63097199341021415"/>
    <s v="NA"/>
    <s v="NA"/>
    <s v="NA"/>
    <s v="NA"/>
    <m/>
    <m/>
    <m/>
    <m/>
    <m/>
    <m/>
    <n v="0.25850045885080647"/>
    <n v="5.8475687661290338E-13"/>
    <n v="4.7104860683467751E-4"/>
    <n v="6.8654049677419374E-5"/>
    <n v="5.8874839112903231E-5"/>
  </r>
  <r>
    <x v="1"/>
    <x v="1"/>
    <s v="20000-300000"/>
    <n v="80000"/>
    <s v="Medium"/>
    <x v="11"/>
    <s v="Commercial LTG/PWR"/>
    <s v="In building utility transformer vault and oil filled transformers"/>
    <s v="Equipment"/>
    <x v="45"/>
    <n v="5.3999999999999999E-2"/>
    <n v="3.78E-2"/>
    <n v="5.45E-2"/>
    <n v="0.15187500000000001"/>
    <n v="0.13668749999999999"/>
    <n v="0.1670625"/>
    <s v="NA"/>
    <s v="NA"/>
    <s v="NA"/>
    <n v="3.78E-2"/>
    <n v="0.1670625"/>
    <n v="6.4631250000000001E-2"/>
    <n v="0.10243125"/>
    <n v="0.49893931451612911"/>
    <n v="0.63097199341021415"/>
    <s v="NA"/>
    <s v="NA"/>
    <s v="NA"/>
    <s v="NA"/>
    <m/>
    <m/>
    <m/>
    <m/>
    <m/>
    <m/>
    <n v="0.25850045885080647"/>
    <n v="5.8475687661290338E-13"/>
    <n v="4.7104860683467751E-4"/>
    <n v="6.8654049677419374E-5"/>
    <n v="5.8874839112903231E-5"/>
  </r>
  <r>
    <x v="1"/>
    <x v="1"/>
    <s v="20000-300000"/>
    <n v="80000"/>
    <s v="Medium"/>
    <x v="10"/>
    <s v="Commercial LTG/PWR"/>
    <s v="Backup generator for life safety systems 500kw diesel"/>
    <s v="Equipment"/>
    <x v="48"/>
    <n v="2.9062499999999998E-4"/>
    <n v="2.8190624999999998E-4"/>
    <n v="2.9934374999999997E-4"/>
    <n v="0.2126625"/>
    <n v="0.19139624999999999"/>
    <n v="0.23392875000000002"/>
    <s v="NA"/>
    <s v="NA"/>
    <s v="NA"/>
    <n v="2.8190624999999998E-4"/>
    <n v="0.23392875000000002"/>
    <n v="0.11682342187500001"/>
    <n v="0.11710532812500002"/>
    <n v="0.57041627570564524"/>
    <n v="0.99759271200966115"/>
    <s v="NA"/>
    <s v="NA"/>
    <s v="NA"/>
    <s v="NA"/>
    <m/>
    <m/>
    <m/>
    <m/>
    <m/>
    <m/>
    <n v="0.29553267244309478"/>
    <n v="6.6852787512701621E-13"/>
    <n v="5.3853000589369965E-4"/>
    <n v="7.8489279537096785E-5"/>
    <n v="6.7309120533266137E-5"/>
  </r>
  <r>
    <x v="1"/>
    <x v="1"/>
    <s v="20000-300000"/>
    <n v="80000"/>
    <s v="Medium"/>
    <x v="11"/>
    <s v="Commercial LTG/PWR"/>
    <s v="Backup generator for life safety systems 500kw diesel"/>
    <s v="Equipment"/>
    <x v="48"/>
    <n v="2.9062499999999998E-4"/>
    <n v="2.8190624999999998E-4"/>
    <n v="2.9934374999999997E-4"/>
    <n v="0.2126625"/>
    <n v="0.19139624999999999"/>
    <n v="0.23392875000000002"/>
    <s v="NA"/>
    <s v="NA"/>
    <s v="NA"/>
    <n v="2.8190624999999998E-4"/>
    <n v="0.23392875000000002"/>
    <n v="0.11682342187500001"/>
    <n v="0.11710532812500002"/>
    <n v="0.57041627570564524"/>
    <n v="0.99759271200966115"/>
    <s v="NA"/>
    <s v="NA"/>
    <s v="NA"/>
    <s v="NA"/>
    <m/>
    <m/>
    <m/>
    <m/>
    <m/>
    <m/>
    <n v="0.29553267244309478"/>
    <n v="6.6852787512701621E-13"/>
    <n v="5.3853000589369965E-4"/>
    <n v="7.8489279537096785E-5"/>
    <n v="6.7309120533266137E-5"/>
  </r>
  <r>
    <x v="1"/>
    <x v="1"/>
    <s v="20000-300000"/>
    <n v="80000"/>
    <s v="Medium"/>
    <x v="10"/>
    <s v="Commercial LTG/PWR"/>
    <s v="Enhanced lighting controls (Occupancy Sensors, network controlled relay panels,  dimming, addressable fixtures)"/>
    <s v="Equipment"/>
    <x v="19"/>
    <n v="3.5E-4"/>
    <n v="3.3950000000000001E-4"/>
    <n v="3.6049999999999998E-4"/>
    <n v="2.8571428571428628E-4"/>
    <n v="2.5714285714285764E-4"/>
    <n v="3.1428571428571492E-4"/>
    <s v="NA"/>
    <s v="NA"/>
    <s v="NA"/>
    <n v="2.5714285714285764E-4"/>
    <n v="3.6049999999999998E-4"/>
    <n v="5.1678571428571171E-5"/>
    <n v="3.0882142857142881E-4"/>
    <n v="1.504259216589863E-3"/>
    <n v="0.16734127443043734"/>
    <s v="NA"/>
    <s v="NA"/>
    <s v="NA"/>
    <s v="NA"/>
    <m/>
    <m/>
    <m/>
    <m/>
    <m/>
    <m/>
    <n v="6.7691664746543836E-3"/>
    <n v="1.4501058847926279E-9"/>
    <n v="1.5343444009216603E-5"/>
    <n v="3.986286923963137E-6"/>
    <n v="1.0815623767281115E-6"/>
  </r>
  <r>
    <x v="1"/>
    <x v="1"/>
    <s v="20000-300000"/>
    <n v="80000"/>
    <s v="Medium"/>
    <x v="11"/>
    <s v="Commercial LTG/PWR"/>
    <s v="Enhanced lighting controls (Occupancy Sensors, network controlled relay panels,  dimming, addressable fixtures)"/>
    <s v="Equipment"/>
    <x v="19"/>
    <n v="3.5E-4"/>
    <n v="3.3950000000000001E-4"/>
    <n v="3.6049999999999998E-4"/>
    <n v="2.8571428571428628E-4"/>
    <n v="2.5714285714285764E-4"/>
    <n v="3.1428571428571492E-4"/>
    <s v="NA"/>
    <s v="NA"/>
    <s v="NA"/>
    <n v="2.5714285714285764E-4"/>
    <n v="3.6049999999999998E-4"/>
    <n v="5.1678571428571171E-5"/>
    <n v="3.0882142857142881E-4"/>
    <n v="1.504259216589863E-3"/>
    <n v="0.16734127443043734"/>
    <s v="NA"/>
    <s v="NA"/>
    <s v="NA"/>
    <s v="NA"/>
    <m/>
    <m/>
    <m/>
    <m/>
    <m/>
    <m/>
    <n v="6.7691664746543836E-3"/>
    <n v="1.4501058847926279E-9"/>
    <n v="1.5343444009216603E-5"/>
    <n v="3.986286923963137E-6"/>
    <n v="1.0815623767281115E-6"/>
  </r>
  <r>
    <x v="1"/>
    <x v="1"/>
    <s v="20000-300000"/>
    <n v="80000"/>
    <s v="Medium"/>
    <x v="10"/>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20000-300000"/>
    <n v="80000"/>
    <s v="Medium"/>
    <x v="11"/>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20000-300000"/>
    <n v="80000"/>
    <s v="Medium"/>
    <x v="10"/>
    <s v="Commercial LTG/PWR"/>
    <s v="Daylight Sensors,Addressable LTG_x000a_"/>
    <s v="Equipment"/>
    <x v="34"/>
    <n v="2.0000000000000001E-4"/>
    <n v="1.94E-4"/>
    <n v="2.0600000000000002E-4"/>
    <n v="1.4999999999999999E-4"/>
    <n v="1.3499999999999997E-4"/>
    <n v="1.65E-4"/>
    <s v="NA"/>
    <s v="NA"/>
    <s v="NA"/>
    <n v="1.3499999999999997E-4"/>
    <n v="2.0600000000000002E-4"/>
    <n v="3.5500000000000023E-5"/>
    <n v="1.705E-4"/>
    <n v="8.3049999999999997E-4"/>
    <n v="0.20821114369501481"/>
    <s v="NA"/>
    <s v="NA"/>
    <s v="NA"/>
    <s v="NA"/>
    <m/>
    <m/>
    <m/>
    <m/>
    <m/>
    <m/>
    <n v="3.7372499999999997E-3"/>
    <n v="8.0060199999999992E-10"/>
    <n v="8.4711000000000009E-6"/>
    <n v="2.2008249999999998E-6"/>
    <n v="5.9712950000000004E-7"/>
  </r>
  <r>
    <x v="1"/>
    <x v="1"/>
    <s v="20000-300000"/>
    <n v="80000"/>
    <s v="Medium"/>
    <x v="11"/>
    <s v="Commercial LTG/PWR"/>
    <s v="Daylight Sensors,Addressable LTG_x000a_"/>
    <s v="Equipment"/>
    <x v="34"/>
    <n v="2.0000000000000001E-4"/>
    <n v="1.94E-4"/>
    <n v="2.0600000000000002E-4"/>
    <n v="1.4999999999999999E-4"/>
    <n v="1.3499999999999997E-4"/>
    <n v="1.65E-4"/>
    <s v="NA"/>
    <s v="NA"/>
    <s v="NA"/>
    <n v="1.3499999999999997E-4"/>
    <n v="2.0600000000000002E-4"/>
    <n v="3.5500000000000023E-5"/>
    <n v="1.705E-4"/>
    <n v="8.3049999999999997E-4"/>
    <n v="0.20821114369501481"/>
    <s v="NA"/>
    <s v="NA"/>
    <s v="NA"/>
    <s v="NA"/>
    <m/>
    <m/>
    <m/>
    <m/>
    <m/>
    <m/>
    <n v="3.7372499999999997E-3"/>
    <n v="8.0060199999999992E-10"/>
    <n v="8.4711000000000009E-6"/>
    <n v="2.2008249999999998E-6"/>
    <n v="5.9712950000000004E-7"/>
  </r>
  <r>
    <x v="1"/>
    <x v="1"/>
    <s v="20000-300000"/>
    <n v="80000"/>
    <s v="Medium"/>
    <x v="10"/>
    <s v="Commercial LTG/PWR"/>
    <s v="2500A Distribution"/>
    <s v="Material "/>
    <x v="35"/>
    <n v="7.0000000000000007E-2"/>
    <n v="6.7900000000000002E-2"/>
    <n v="7.2100000000000011E-2"/>
    <n v="6.271428571428575E-2"/>
    <n v="5.6442857142857177E-2"/>
    <n v="6.8985714285714331E-2"/>
    <s v="NA"/>
    <s v="NA"/>
    <s v="NA"/>
    <n v="5.6442857142857177E-2"/>
    <n v="7.2100000000000011E-2"/>
    <n v="7.8285714285714174E-3"/>
    <n v="6.427142857142859E-2"/>
    <n v="0.31306405529953929"/>
    <n v="0.12180484552122672"/>
    <s v="NA"/>
    <s v="NA"/>
    <s v="NA"/>
    <s v="NA"/>
    <m/>
    <m/>
    <m/>
    <m/>
    <m/>
    <m/>
    <n v="2.7020558612903235E-2"/>
    <n v="8.997460949308759E-13"/>
    <n v="1.2932676124423968E-4"/>
    <n v="1.1019854746543784E-5"/>
    <n v="9.6016745760368705E-6"/>
  </r>
  <r>
    <x v="1"/>
    <x v="1"/>
    <s v="20000-300000"/>
    <n v="80000"/>
    <s v="Medium"/>
    <x v="11"/>
    <s v="Commercial LTG/PWR"/>
    <s v="2500A Distribution"/>
    <s v="Material "/>
    <x v="35"/>
    <n v="7.0000000000000007E-2"/>
    <n v="6.7900000000000002E-2"/>
    <n v="7.2100000000000011E-2"/>
    <n v="6.271428571428575E-2"/>
    <n v="5.6442857142857177E-2"/>
    <n v="6.8985714285714331E-2"/>
    <s v="NA"/>
    <s v="NA"/>
    <s v="NA"/>
    <n v="5.6442857142857177E-2"/>
    <n v="7.2100000000000011E-2"/>
    <n v="7.8285714285714174E-3"/>
    <n v="6.427142857142859E-2"/>
    <n v="0.31306405529953929"/>
    <n v="0.12180484552122672"/>
    <s v="NA"/>
    <s v="NA"/>
    <s v="NA"/>
    <s v="NA"/>
    <m/>
    <m/>
    <m/>
    <m/>
    <m/>
    <m/>
    <n v="2.7020558612903235E-2"/>
    <n v="8.997460949308759E-13"/>
    <n v="1.2932676124423968E-4"/>
    <n v="1.1019854746543784E-5"/>
    <n v="9.6016745760368705E-6"/>
  </r>
  <r>
    <x v="1"/>
    <x v="1"/>
    <s v="20000-300000"/>
    <n v="80000"/>
    <s v="Medium"/>
    <x v="10"/>
    <s v="Commercial LTG/PWR"/>
    <s v="Energy meters for branch circuit monitoring by system"/>
    <s v="Material "/>
    <x v="22"/>
    <n v="0.15"/>
    <n v="0.14549999999999999"/>
    <n v="0.1545"/>
    <n v="7.7528571428571377E-2"/>
    <n v="6.9775714285714246E-2"/>
    <n v="8.5281428571428508E-2"/>
    <s v="NA"/>
    <s v="NA"/>
    <s v="NA"/>
    <n v="6.9775714285714246E-2"/>
    <n v="0.1545"/>
    <n v="4.2362142857142876E-2"/>
    <n v="0.11213785714285712"/>
    <n v="0.54621988479262673"/>
    <n v="0.37776843553534256"/>
    <s v="NA"/>
    <s v="NA"/>
    <s v="NA"/>
    <s v="NA"/>
    <m/>
    <m/>
    <m/>
    <m/>
    <m/>
    <m/>
    <n v="1.5403400751152072"/>
    <n v="3.036982559447005E-8"/>
    <n v="7.701700375576037E-3"/>
    <n v="3.4684962684331801E-4"/>
    <n v="0.11361373603686635"/>
  </r>
  <r>
    <x v="1"/>
    <x v="1"/>
    <s v="20000-300000"/>
    <n v="80000"/>
    <s v="Medium"/>
    <x v="11"/>
    <s v="Commercial LTG/PWR"/>
    <s v="Energy meters for branch circuit monitoring by system"/>
    <s v="Material "/>
    <x v="22"/>
    <n v="0.15"/>
    <n v="0.14549999999999999"/>
    <n v="0.1545"/>
    <n v="7.7528571428571377E-2"/>
    <n v="6.9775714285714246E-2"/>
    <n v="8.5281428571428508E-2"/>
    <s v="NA"/>
    <s v="NA"/>
    <s v="NA"/>
    <n v="6.9775714285714246E-2"/>
    <n v="0.1545"/>
    <n v="4.2362142857142876E-2"/>
    <n v="0.11213785714285712"/>
    <n v="0.54621988479262673"/>
    <n v="0.37776843553534256"/>
    <s v="NA"/>
    <s v="NA"/>
    <s v="NA"/>
    <s v="NA"/>
    <m/>
    <m/>
    <m/>
    <m/>
    <m/>
    <m/>
    <n v="1.5403400751152072"/>
    <n v="3.036982559447005E-8"/>
    <n v="7.701700375576037E-3"/>
    <n v="3.4684962684331801E-4"/>
    <n v="0.11361373603686635"/>
  </r>
  <r>
    <x v="1"/>
    <x v="1"/>
    <s v="20000-300000"/>
    <n v="80000"/>
    <s v="Medium"/>
    <x v="10"/>
    <s v="Commercial LTG/PWR"/>
    <s v="VFD"/>
    <s v="NA"/>
    <x v="29"/>
    <s v="NA"/>
    <s v="NA"/>
    <s v="NA"/>
    <s v="NA"/>
    <s v="NA"/>
    <s v="NA"/>
    <s v="NA"/>
    <s v="NA"/>
    <s v="NA"/>
    <n v="0"/>
    <n v="0"/>
    <n v="0"/>
    <n v="0"/>
    <n v="0"/>
    <n v="0"/>
    <s v="NA"/>
    <s v="NA"/>
    <s v="NA"/>
    <s v="NA"/>
    <m/>
    <m/>
    <m/>
    <m/>
    <m/>
    <m/>
    <n v="0"/>
    <e v="#N/A"/>
    <e v="#N/A"/>
    <e v="#N/A"/>
    <e v="#N/A"/>
  </r>
  <r>
    <x v="1"/>
    <x v="1"/>
    <s v="20000-300000"/>
    <n v="80000"/>
    <s v="Medium"/>
    <x v="11"/>
    <s v="Commercial LTG/PWR"/>
    <s v="VFD"/>
    <s v="NA"/>
    <x v="29"/>
    <s v="NA"/>
    <s v="NA"/>
    <s v="NA"/>
    <s v="NA"/>
    <s v="NA"/>
    <s v="NA"/>
    <s v="NA"/>
    <s v="NA"/>
    <s v="NA"/>
    <n v="0"/>
    <n v="0"/>
    <n v="0"/>
    <n v="0"/>
    <n v="0"/>
    <n v="0"/>
    <s v="NA"/>
    <s v="NA"/>
    <s v="NA"/>
    <s v="NA"/>
    <m/>
    <m/>
    <m/>
    <m/>
    <m/>
    <m/>
    <n v="0"/>
    <e v="#N/A"/>
    <e v="#N/A"/>
    <e v="#N/A"/>
    <e v="#N/A"/>
  </r>
  <r>
    <x v="1"/>
    <x v="1"/>
    <s v="20000-300000"/>
    <n v="80000"/>
    <s v="Medium"/>
    <x v="10"/>
    <s v="Commercial LTG/PWR"/>
    <s v="PV (2000w Solar)"/>
    <s v="NA"/>
    <x v="29"/>
    <s v="NA"/>
    <s v="NA"/>
    <s v="NA"/>
    <s v="NA"/>
    <s v="NA"/>
    <s v="NA"/>
    <s v="NA"/>
    <s v="NA"/>
    <s v="NA"/>
    <n v="0"/>
    <n v="0"/>
    <n v="0"/>
    <n v="0"/>
    <n v="0"/>
    <n v="0"/>
    <s v="NA"/>
    <s v="NA"/>
    <s v="NA"/>
    <s v="NA"/>
    <m/>
    <m/>
    <m/>
    <m/>
    <m/>
    <m/>
    <n v="0"/>
    <e v="#N/A"/>
    <e v="#N/A"/>
    <e v="#N/A"/>
    <e v="#N/A"/>
  </r>
  <r>
    <x v="1"/>
    <x v="1"/>
    <s v="20000-300000"/>
    <n v="80000"/>
    <s v="Medium"/>
    <x v="11"/>
    <s v="Commercial LTG/PWR"/>
    <s v="PV (2000w Solar)"/>
    <s v="NA"/>
    <x v="29"/>
    <s v="NA"/>
    <s v="NA"/>
    <s v="NA"/>
    <s v="NA"/>
    <s v="NA"/>
    <s v="NA"/>
    <s v="NA"/>
    <s v="NA"/>
    <s v="NA"/>
    <n v="0"/>
    <n v="0"/>
    <n v="0"/>
    <n v="0"/>
    <n v="0"/>
    <n v="0"/>
    <s v="NA"/>
    <s v="NA"/>
    <s v="NA"/>
    <s v="NA"/>
    <m/>
    <m/>
    <m/>
    <m/>
    <m/>
    <m/>
    <n v="0"/>
    <e v="#N/A"/>
    <e v="#N/A"/>
    <e v="#N/A"/>
    <e v="#N/A"/>
  </r>
  <r>
    <x v="1"/>
    <x v="1"/>
    <s v="20000-300000"/>
    <n v="80000"/>
    <s v="Medium"/>
    <x v="10"/>
    <s v="Commercial LTG/PWR"/>
    <s v="Energy meters for branch circuit monitoring by system"/>
    <s v="NA"/>
    <x v="29"/>
    <s v="NA"/>
    <s v="NA"/>
    <s v="NA"/>
    <s v="NA"/>
    <s v="NA"/>
    <s v="NA"/>
    <s v="NA"/>
    <s v="NA"/>
    <s v="NA"/>
    <n v="0"/>
    <n v="0"/>
    <n v="0"/>
    <n v="0"/>
    <n v="0"/>
    <n v="0"/>
    <s v="NA"/>
    <s v="NA"/>
    <s v="NA"/>
    <s v="NA"/>
    <m/>
    <m/>
    <m/>
    <m/>
    <m/>
    <m/>
    <n v="0"/>
    <e v="#N/A"/>
    <e v="#N/A"/>
    <e v="#N/A"/>
    <e v="#N/A"/>
  </r>
  <r>
    <x v="1"/>
    <x v="1"/>
    <s v="20000-300000"/>
    <n v="80000"/>
    <s v="Medium"/>
    <x v="11"/>
    <s v="Commercial LTG/PWR"/>
    <s v="Energy meters for branch circuit monitoring by system"/>
    <s v="NA"/>
    <x v="29"/>
    <s v="NA"/>
    <s v="NA"/>
    <s v="NA"/>
    <s v="NA"/>
    <s v="NA"/>
    <s v="NA"/>
    <s v="NA"/>
    <s v="NA"/>
    <s v="NA"/>
    <n v="0"/>
    <n v="0"/>
    <n v="0"/>
    <n v="0"/>
    <n v="0"/>
    <n v="0"/>
    <s v="NA"/>
    <s v="NA"/>
    <s v="NA"/>
    <s v="NA"/>
    <m/>
    <m/>
    <m/>
    <m/>
    <m/>
    <m/>
    <n v="0"/>
    <e v="#N/A"/>
    <e v="#N/A"/>
    <e v="#N/A"/>
    <e v="#N/A"/>
  </r>
  <r>
    <x v="1"/>
    <x v="1"/>
    <s v="20000-300000"/>
    <n v="80000"/>
    <s v="Medium"/>
    <x v="11"/>
    <s v="Commercial LTG/PWR"/>
    <s v="DATA/AV/Access CNTRL"/>
    <s v="Material "/>
    <x v="22"/>
    <s v="NA"/>
    <s v="NA"/>
    <s v="NA"/>
    <n v="6.2773828125000004E-4"/>
    <n v="5.6496445312500003E-4"/>
    <n v="6.9051210937500006E-4"/>
    <s v="NA"/>
    <s v="NA"/>
    <s v="NA"/>
    <n v="5.6496445312500003E-4"/>
    <n v="6.9051210937500006E-4"/>
    <n v="6.2773828125000015E-5"/>
    <n v="6.2773828125000004E-4"/>
    <n v="3.0576929183467744E-3"/>
    <n v="0.10000000000000002"/>
    <s v="NA"/>
    <s v="NA"/>
    <s v="NA"/>
    <s v="NA"/>
    <m/>
    <m/>
    <m/>
    <m/>
    <m/>
    <m/>
    <n v="8.6226940297379033E-3"/>
    <n v="1.7000772626008066E-10"/>
    <n v="4.3113470148689517E-5"/>
    <n v="1.941635003150202E-6"/>
    <n v="6.3600012701612901E-4"/>
  </r>
  <r>
    <x v="1"/>
    <x v="1"/>
    <s v="20000-300000"/>
    <n v="80000"/>
    <s v="Medium"/>
    <x v="11"/>
    <s v="Commercial LTG/PWR"/>
    <s v="DATA/AV/Access CNTRL"/>
    <s v="Equipment"/>
    <x v="47"/>
    <s v="NA"/>
    <s v="NA"/>
    <s v="NA"/>
    <n v="7.3375000000000003E-3"/>
    <n v="6.6037500000000002E-3"/>
    <n v="8.0712500000000003E-3"/>
    <s v="NA"/>
    <s v="NA"/>
    <s v="NA"/>
    <n v="6.6037500000000002E-3"/>
    <n v="8.0712500000000003E-3"/>
    <n v="7.3375000000000003E-4"/>
    <n v="7.3375000000000003E-3"/>
    <n v="3.5740725806451615E-2"/>
    <n v="0.1"/>
    <s v="NA"/>
    <s v="NA"/>
    <s v="NA"/>
    <s v="NA"/>
    <m/>
    <m/>
    <m/>
    <m/>
    <m/>
    <m/>
    <n v="0.22588138709677422"/>
    <n v="9.8251255241935486E-12"/>
    <n v="1.0547088185483872E-3"/>
    <n v="8.7314593145161295E-5"/>
    <n v="7.5734597983870961E-5"/>
  </r>
  <r>
    <x v="1"/>
    <x v="1"/>
    <s v="20000-300000"/>
    <n v="80000"/>
    <s v="Medium"/>
    <x v="10"/>
    <s v="Commercial LTG/PWR"/>
    <s v="DAS - Cellular and emergency radio"/>
    <s v="NA"/>
    <x v="29"/>
    <s v="NA"/>
    <s v="NA"/>
    <s v="NA"/>
    <s v="NA"/>
    <s v="NA"/>
    <s v="NA"/>
    <s v="NA"/>
    <s v="NA"/>
    <s v="NA"/>
    <n v="0"/>
    <n v="0"/>
    <n v="0"/>
    <n v="0"/>
    <n v="0"/>
    <n v="0"/>
    <s v="NA"/>
    <s v="NA"/>
    <s v="NA"/>
    <s v="NA"/>
    <m/>
    <m/>
    <m/>
    <m/>
    <m/>
    <m/>
    <n v="0"/>
    <e v="#N/A"/>
    <e v="#N/A"/>
    <e v="#N/A"/>
    <e v="#N/A"/>
  </r>
  <r>
    <x v="1"/>
    <x v="1"/>
    <s v="20000-300000"/>
    <n v="80000"/>
    <s v="Medium"/>
    <x v="11"/>
    <s v="Commercial LTG/PWR"/>
    <s v="DAS - Cellular and emergency radio"/>
    <s v="NA"/>
    <x v="29"/>
    <s v="NA"/>
    <s v="NA"/>
    <s v="NA"/>
    <s v="NA"/>
    <s v="NA"/>
    <s v="NA"/>
    <s v="NA"/>
    <s v="NA"/>
    <s v="NA"/>
    <n v="0"/>
    <n v="0"/>
    <n v="0"/>
    <n v="0"/>
    <n v="0"/>
    <n v="0"/>
    <s v="NA"/>
    <s v="NA"/>
    <s v="NA"/>
    <s v="NA"/>
    <m/>
    <m/>
    <m/>
    <m/>
    <m/>
    <m/>
    <n v="0"/>
    <e v="#N/A"/>
    <e v="#N/A"/>
    <e v="#N/A"/>
    <e v="#N/A"/>
  </r>
  <r>
    <x v="1"/>
    <x v="1"/>
    <s v="20000-300000"/>
    <n v="80000"/>
    <s v="Medium"/>
    <x v="11"/>
    <s v="Commercial LTG/PWR"/>
    <s v="FA"/>
    <s v="Equipment"/>
    <x v="31"/>
    <s v="NA"/>
    <s v="NA"/>
    <s v="NA"/>
    <n v="3.3E-3"/>
    <n v="2.97E-3"/>
    <n v="3.63E-3"/>
    <s v="NA"/>
    <s v="NA"/>
    <s v="NA"/>
    <n v="2.97E-3"/>
    <n v="3.63E-3"/>
    <n v="3.3E-4"/>
    <n v="3.3E-3"/>
    <n v="1.6074193548387097E-2"/>
    <n v="0.1"/>
    <s v="NA"/>
    <s v="NA"/>
    <s v="NA"/>
    <s v="NA"/>
    <m/>
    <m/>
    <m/>
    <m/>
    <m/>
    <m/>
    <n v="1.3873636451612902E-3"/>
    <n v="4.6197232258064518E-14"/>
    <n v="6.6402493548387096E-6"/>
    <n v="5.6581161290322578E-7"/>
    <n v="4.9299551612903226E-7"/>
  </r>
  <r>
    <x v="2"/>
    <x v="0"/>
    <s v="20000-300000"/>
    <n v="80000"/>
    <s v="Medium"/>
    <x v="8"/>
    <s v="Water"/>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r>
  <r>
    <x v="2"/>
    <x v="0"/>
    <s v="20000-300000"/>
    <n v="80000"/>
    <s v="Medium"/>
    <x v="8"/>
    <s v="Water"/>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r>
  <r>
    <x v="2"/>
    <x v="0"/>
    <s v="20000-300000"/>
    <n v="80000"/>
    <s v="Medium"/>
    <x v="8"/>
    <s v="Waste &amp; Vent"/>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r>
  <r>
    <x v="2"/>
    <x v="0"/>
    <s v="20000-300000"/>
    <n v="80000"/>
    <s v="Medium"/>
    <x v="8"/>
    <s v="Waste &amp; Vent"/>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r>
  <r>
    <x v="2"/>
    <x v="0"/>
    <s v="20000-300000"/>
    <n v="80000"/>
    <s v="Medium"/>
    <x v="9"/>
    <s v="Water"/>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r>
  <r>
    <x v="2"/>
    <x v="0"/>
    <s v="20000-300000"/>
    <n v="80000"/>
    <s v="Medium"/>
    <x v="9"/>
    <s v="Water"/>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r>
  <r>
    <x v="2"/>
    <x v="0"/>
    <s v="20000-300000"/>
    <n v="80000"/>
    <s v="Medium"/>
    <x v="9"/>
    <s v="Waste &amp; Vent"/>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r>
  <r>
    <x v="2"/>
    <x v="0"/>
    <s v="20000-300000"/>
    <n v="80000"/>
    <s v="Medium"/>
    <x v="9"/>
    <s v="Waste &amp; Vent"/>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r>
  <r>
    <x v="2"/>
    <x v="1"/>
    <s v="20000-300000"/>
    <n v="80000"/>
    <s v="Medium"/>
    <x v="10"/>
    <s v="Water"/>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r>
  <r>
    <x v="2"/>
    <x v="1"/>
    <s v="20000-300000"/>
    <n v="80000"/>
    <s v="Medium"/>
    <x v="10"/>
    <s v="Water"/>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r>
  <r>
    <x v="2"/>
    <x v="1"/>
    <s v="20000-300000"/>
    <n v="80000"/>
    <s v="Medium"/>
    <x v="10"/>
    <s v="Waste &amp; Vent"/>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r>
  <r>
    <x v="2"/>
    <x v="1"/>
    <s v="20000-300000"/>
    <n v="80000"/>
    <s v="Medium"/>
    <x v="10"/>
    <s v="Waste &amp; Vent"/>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r>
  <r>
    <x v="2"/>
    <x v="1"/>
    <s v="20000-300000"/>
    <n v="80000"/>
    <s v="Medium"/>
    <x v="11"/>
    <s v="Water"/>
    <s v="NA"/>
    <s v="Material"/>
    <x v="6"/>
    <n v="0.11074398249452953"/>
    <n v="9.4132385120350104E-2"/>
    <n v="0.12735557986870896"/>
    <n v="0.2"/>
    <n v="0.16"/>
    <n v="0.24000000000000002"/>
    <s v="NA"/>
    <s v="NA"/>
    <s v="NA"/>
    <n v="9.4132385120350104E-2"/>
    <n v="0.24000000000000002"/>
    <n v="7.2933807439824958E-2"/>
    <n v="0.16706619256017508"/>
    <n v="0.81377403472859478"/>
    <n v="0.43655635124117137"/>
    <s v="NA"/>
    <s v="NA"/>
    <s v="NA"/>
    <s v="NA"/>
    <m/>
    <m/>
    <m/>
    <m/>
    <m/>
    <m/>
    <n v="1.7821651360556225"/>
    <n v="3.2306829178725217E-10"/>
    <n v="7.1449360249170616E-3"/>
    <n v="2.8156581601609379E-4"/>
    <n v="9.5211562063245589E-2"/>
  </r>
  <r>
    <x v="2"/>
    <x v="1"/>
    <s v="20000-300000"/>
    <n v="80000"/>
    <s v="Medium"/>
    <x v="11"/>
    <s v="Water"/>
    <s v="NA"/>
    <s v="Material"/>
    <x v="49"/>
    <n v="1.5820568927789935E-2"/>
    <n v="1.3447483588621445E-2"/>
    <n v="1.8193654266958424E-2"/>
    <s v="NA"/>
    <s v="NA"/>
    <s v="NA"/>
    <s v="NA"/>
    <s v="NA"/>
    <s v="NA"/>
    <n v="1.3447483588621445E-2"/>
    <n v="1.8193654266958424E-2"/>
    <n v="2.3730853391684898E-3"/>
    <n v="1.5820568927789935E-2"/>
    <n v="7.7061480906331623E-2"/>
    <n v="0.14999999999999997"/>
    <s v="NA"/>
    <s v="NA"/>
    <s v="NA"/>
    <s v="NA"/>
    <m/>
    <m/>
    <m/>
    <m/>
    <m/>
    <m/>
    <n v="0.17385070092468413"/>
    <n v="8.1376923837086199E-13"/>
    <n v="6.1418000282346301E-4"/>
    <n v="5.3087654196371854E-5"/>
    <e v="#VALUE!"/>
  </r>
  <r>
    <x v="2"/>
    <x v="1"/>
    <s v="20000-300000"/>
    <n v="80000"/>
    <s v="Medium"/>
    <x v="11"/>
    <s v="Waste &amp; Vent"/>
    <s v="NA"/>
    <s v="Material"/>
    <x v="24"/>
    <n v="0.17402625820568932"/>
    <n v="0.14792231947483592"/>
    <n v="0.20013019693654271"/>
    <n v="0.35"/>
    <n v="0.27999999999999997"/>
    <n v="0.42"/>
    <s v="NA"/>
    <s v="NA"/>
    <s v="NA"/>
    <n v="0.14792231947483592"/>
    <n v="0.42"/>
    <n v="0.13603884026258203"/>
    <n v="0.28396115973741798"/>
    <n v="1.383165649043552"/>
    <n v="0.47907552000554815"/>
    <s v="NA"/>
    <s v="NA"/>
    <s v="NA"/>
    <s v="NA"/>
    <m/>
    <m/>
    <m/>
    <m/>
    <m/>
    <m/>
    <n v="3.9835170692454298"/>
    <n v="-1.9779268781322795E-8"/>
    <n v="1.0498227276240561E-2"/>
    <n v="6.2795720466577256E-4"/>
    <n v="0.11452611574080611"/>
  </r>
  <r>
    <x v="2"/>
    <x v="1"/>
    <s v="20000-300000"/>
    <n v="80000"/>
    <s v="Medium"/>
    <x v="11"/>
    <s v="Waste &amp; Vent"/>
    <s v="NA"/>
    <s v="Material"/>
    <x v="25"/>
    <n v="1.5820568927789935E-2"/>
    <n v="1.3447483588621445E-2"/>
    <n v="1.8193654266958424E-2"/>
    <n v="3.5000000000000003E-2"/>
    <n v="2.8000000000000004E-2"/>
    <n v="4.2000000000000003E-2"/>
    <s v="NA"/>
    <s v="NA"/>
    <s v="NA"/>
    <n v="1.3447483588621445E-2"/>
    <n v="4.2000000000000003E-2"/>
    <n v="1.4276258205689278E-2"/>
    <n v="2.7723741794310724E-2"/>
    <n v="0.13504145196583611"/>
    <n v="0.51494701947552235"/>
    <s v="NA"/>
    <s v="NA"/>
    <s v="NA"/>
    <s v="NA"/>
    <m/>
    <m/>
    <m/>
    <m/>
    <m/>
    <m/>
    <n v="0.43078223177101721"/>
    <n v="6.3064358068045475E-11"/>
    <n v="1.1154423932378064E-3"/>
    <n v="8.7911985229759313E-5"/>
    <n v="1.8365637467353712E-2"/>
  </r>
  <r>
    <x v="0"/>
    <x v="0"/>
    <s v="120000-800000"/>
    <n v="260000"/>
    <s v="Large"/>
    <x v="12"/>
    <s v="VAV AHU w/ PFP Terminals"/>
    <s v="NA"/>
    <s v="Equipment"/>
    <x v="26"/>
    <n v="0.48"/>
    <n v="0.40799999999999997"/>
    <n v="0.55199999999999994"/>
    <n v="0.2"/>
    <n v="0.16"/>
    <n v="0.24000000000000002"/>
    <n v="0.44"/>
    <n v="0.35199999999999998"/>
    <n v="0.52800000000000002"/>
    <n v="0.16"/>
    <n v="0.55199999999999994"/>
    <n v="0.19599999999999995"/>
    <n v="0.35599999999999998"/>
    <n v="1.7340645161290322"/>
    <n v="0.55056179775280889"/>
    <n v="350"/>
    <n v="500"/>
    <n v="12"/>
    <n v="18"/>
    <n v="1452.6258451612903"/>
    <n v="7.0507063225806448E-9"/>
    <n v="2.0860796129032257"/>
    <n v="6.7200281960516126E-10"/>
    <n v="0.23113762110967739"/>
    <n v="444.2988574780058"/>
    <n v="11.7790273313783"/>
    <n v="0"/>
    <n v="0"/>
    <n v="0"/>
    <n v="0"/>
  </r>
  <r>
    <x v="0"/>
    <x v="0"/>
    <s v="120000-800000"/>
    <n v="260000"/>
    <s v="Large"/>
    <x v="12"/>
    <s v="VAV AHU w/ PFP Terminals"/>
    <s v="NA"/>
    <s v="Equipment"/>
    <x v="27"/>
    <n v="0.155"/>
    <n v="0.13175000000000001"/>
    <n v="0.17824999999999999"/>
    <n v="0.2"/>
    <n v="0.16"/>
    <n v="0.24000000000000002"/>
    <n v="0.2"/>
    <n v="0.16"/>
    <n v="0.24000000000000002"/>
    <n v="0.13175000000000001"/>
    <n v="0.24000000000000002"/>
    <n v="5.4125000000000006E-2"/>
    <n v="0.18587500000000001"/>
    <n v="0.90539112903225816"/>
    <n v="0.29119031607262946"/>
    <n v="350"/>
    <n v="500"/>
    <n v="12"/>
    <n v="18"/>
    <n v="109.63381181451615"/>
    <n v="2.8700898790322586E-3"/>
    <n v="1.0955232661290324"/>
    <n v="0.18107822580645164"/>
    <n v="5.5301290161290328"/>
    <n v="163.97612147994772"/>
    <n v="3.7184658369659989"/>
    <n v="1.5553151394943335E-8"/>
    <n v="3.8231975675675677E-2"/>
    <n v="3.7157741336094163E-3"/>
    <n v="2.493055648866609E-3"/>
  </r>
  <r>
    <x v="0"/>
    <x v="0"/>
    <s v="120000-800000"/>
    <n v="260000"/>
    <s v="Large"/>
    <x v="13"/>
    <s v="WSHP"/>
    <s v="NA"/>
    <s v="Equipment"/>
    <x v="37"/>
    <n v="7.0499999999999993E-2"/>
    <n v="5.9924999999999992E-2"/>
    <n v="8.1074999999999994E-2"/>
    <n v="0.15"/>
    <n v="0.12"/>
    <n v="0.18"/>
    <n v="0.66"/>
    <n v="0.52800000000000002"/>
    <n v="0.79200000000000004"/>
    <n v="5.9924999999999992E-2"/>
    <n v="0.79200000000000004"/>
    <n v="0.36603750000000002"/>
    <n v="0.42596250000000002"/>
    <n v="2.074849596774194"/>
    <n v="0.85931860198961174"/>
    <n v="350"/>
    <n v="500"/>
    <n v="12"/>
    <n v="18"/>
    <s v="Not found"/>
    <s v="Not found"/>
    <s v="Not found"/>
    <s v="Not found"/>
    <s v="Not found"/>
    <n v="0"/>
    <n v="10.345842304867514"/>
    <n v="5.0216300360023051E-11"/>
    <n v="1.4857405148329497E-2"/>
    <n v="1.1771066373127885E-3"/>
    <n v="1.3684127102534564E-3"/>
  </r>
  <r>
    <x v="0"/>
    <x v="0"/>
    <s v="120000-800000"/>
    <n v="260000"/>
    <s v="Large"/>
    <x v="13"/>
    <s v="WSHP"/>
    <s v="NA"/>
    <s v="Equipment"/>
    <x v="38"/>
    <n v="5.8000000000000003E-2"/>
    <n v="4.9300000000000004E-2"/>
    <n v="6.6700000000000009E-2"/>
    <n v="0.1"/>
    <n v="0.08"/>
    <n v="0.12000000000000001"/>
    <n v="0.06"/>
    <n v="4.8000000000000001E-2"/>
    <n v="7.1999999999999995E-2"/>
    <n v="4.8000000000000001E-2"/>
    <n v="0.12000000000000001"/>
    <n v="3.6000000000000004E-2"/>
    <n v="8.4000000000000005E-2"/>
    <n v="0.4091612903225807"/>
    <n v="0.4285714285714286"/>
    <n v="350"/>
    <n v="500"/>
    <n v="12"/>
    <n v="18"/>
    <n v="3.5177641935483877"/>
    <n v="4.1591245161290327E-12"/>
    <n v="1.2305525806451615E-3"/>
    <n v="9.9101539408064525E-16"/>
    <n v="4.533507096774194E-2"/>
    <n v="0"/>
    <n v="4.9721048672062009"/>
    <n v="2.5778607089935033E-10"/>
    <n v="2.1961696113074206E-2"/>
    <n v="1.7682129260230253E-3"/>
    <n v="1.9055638892055175E-3"/>
  </r>
  <r>
    <x v="0"/>
    <x v="0"/>
    <s v="120000-800000"/>
    <n v="260000"/>
    <s v="Large"/>
    <x v="13"/>
    <s v="WSHP"/>
    <s v="NA"/>
    <s v="Equipment"/>
    <x v="39"/>
    <n v="0.21099999999999999"/>
    <n v="0.17935000000000001"/>
    <n v="0.24264999999999998"/>
    <n v="0.15"/>
    <n v="0.12"/>
    <n v="0.18"/>
    <n v="0.44"/>
    <n v="0.35199999999999998"/>
    <n v="0.52800000000000002"/>
    <n v="0.12"/>
    <n v="0.52800000000000002"/>
    <n v="0.20400000000000001"/>
    <n v="0.32400000000000001"/>
    <n v="1.578193548387097"/>
    <n v="0.62962962962962965"/>
    <n v="350"/>
    <n v="500"/>
    <n v="12"/>
    <n v="18"/>
    <n v="1322.0527354838712"/>
    <n v="6.416934967741936E-9"/>
    <n v="1.8985668387096779"/>
    <n v="6.1159807177548396E-10"/>
    <n v="0.2103612057290323"/>
    <n v="0"/>
    <n v="3.0171991935483877"/>
    <n v="2.2376008064516131E-8"/>
    <n v="7.65655241935484E-5"/>
    <n v="6.4989364919354844E-6"/>
    <n v="8.4709173387096786E-6"/>
  </r>
  <r>
    <x v="0"/>
    <x v="0"/>
    <s v="120000-800000"/>
    <n v="260000"/>
    <s v="Large"/>
    <x v="13"/>
    <s v="WSHP"/>
    <s v="NA"/>
    <s v="Equipment"/>
    <x v="40"/>
    <n v="0.15"/>
    <n v="0.1275"/>
    <n v="0.17249999999999999"/>
    <n v="0.05"/>
    <n v="0.04"/>
    <n v="6.0000000000000005E-2"/>
    <n v="3.0000000000000001E-3"/>
    <n v="2.4000000000000002E-3"/>
    <n v="3.5999999999999999E-3"/>
    <n v="2.4000000000000002E-3"/>
    <n v="0.17249999999999999"/>
    <n v="8.5049999999999987E-2"/>
    <n v="8.7449999999999986E-2"/>
    <n v="0.425966129032258"/>
    <n v="0.97255574614065177"/>
    <n v="350"/>
    <n v="500"/>
    <n v="12"/>
    <n v="18"/>
    <n v="0.81436441196236542"/>
    <n v="8.6968084677419329E-7"/>
    <n v="2.975846706989247E-3"/>
    <n v="2.5259199831989245E-4"/>
    <n v="3.2923632056451607E-4"/>
    <n v="0"/>
    <n v="0.81436441196236542"/>
    <n v="8.6968084677419329E-7"/>
    <n v="2.975846706989247E-3"/>
    <n v="2.5259199831989245E-4"/>
    <n v="3.2923632056451607E-4"/>
  </r>
  <r>
    <x v="0"/>
    <x v="1"/>
    <s v="120000-800000"/>
    <n v="260000"/>
    <s v="Large"/>
    <x v="14"/>
    <s v="DOAS + Chilled Beam"/>
    <s v="NA"/>
    <s v="Material"/>
    <x v="0"/>
    <n v="0.95"/>
    <n v="0.8075"/>
    <n v="1.0925"/>
    <n v="1"/>
    <n v="0.8"/>
    <n v="1.2"/>
    <n v="0.66"/>
    <n v="0.52800000000000002"/>
    <n v="0.79200000000000004"/>
    <n v="0.52800000000000002"/>
    <n v="1.2"/>
    <n v="0.33599999999999997"/>
    <n v="0.86399999999999999"/>
    <n v="4.2085161290322581"/>
    <n v="0.38888888888888884"/>
    <n v="400"/>
    <n v="600"/>
    <n v="10"/>
    <n v="15"/>
    <n v="10.10043870967742"/>
    <n v="2.1968454193548386E-7"/>
    <n v="5.3448154838709676E-2"/>
    <n v="2.3609775483870968E-3"/>
    <n v="0.80382658064516133"/>
    <n v="0"/>
    <n v="10.10043870967742"/>
    <n v="2.1968454193548386E-7"/>
    <n v="5.3448154838709676E-2"/>
    <n v="2.3609775483870968E-3"/>
    <n v="0.80382658064516133"/>
  </r>
  <r>
    <x v="0"/>
    <x v="1"/>
    <s v="120000-800000"/>
    <n v="260000"/>
    <s v="Large"/>
    <x v="14"/>
    <s v="DOAS + Chilled Beam"/>
    <s v="NA"/>
    <s v="Material"/>
    <x v="1"/>
    <n v="2.7000000000000001E-3"/>
    <n v="2.2950000000000002E-3"/>
    <n v="3.1050000000000001E-3"/>
    <n v="0.03"/>
    <n v="2.4E-2"/>
    <n v="3.5999999999999997E-2"/>
    <n v="0.06"/>
    <n v="4.8000000000000001E-2"/>
    <n v="7.1999999999999995E-2"/>
    <n v="2.2950000000000002E-3"/>
    <n v="7.1999999999999995E-2"/>
    <n v="3.4852499999999995E-2"/>
    <n v="3.7147499999999993E-2"/>
    <n v="0.18094427419354836"/>
    <n v="0.93821926105390674"/>
    <n v="400"/>
    <n v="600"/>
    <n v="10"/>
    <n v="15"/>
    <n v="0.96443298145161283"/>
    <n v="8.0882090564516118E-11"/>
    <n v="5.5549892177419345E-3"/>
    <n v="2.6417864032258061E-4"/>
    <s v="NA"/>
    <n v="0"/>
    <n v="0.96443298145161283"/>
    <n v="8.0882090564516118E-11"/>
    <n v="5.5549892177419345E-3"/>
    <n v="2.6417864032258061E-4"/>
    <e v="#VALUE!"/>
  </r>
  <r>
    <x v="0"/>
    <x v="1"/>
    <s v="120000-800000"/>
    <n v="260000"/>
    <s v="Large"/>
    <x v="14"/>
    <s v="DOAS + Chilled Beam"/>
    <s v="NA"/>
    <s v="Material"/>
    <x v="41"/>
    <n v="0.3"/>
    <n v="0.255"/>
    <n v="0.34499999999999997"/>
    <n v="0.5"/>
    <n v="0.4"/>
    <n v="0.6"/>
    <n v="1.6199999999999999E-2"/>
    <n v="1.2959999999999999E-2"/>
    <n v="1.9439999999999999E-2"/>
    <n v="1.2959999999999999E-2"/>
    <n v="0.6"/>
    <n v="0.29352"/>
    <n v="0.30647999999999997"/>
    <n v="1.4928541935483872"/>
    <n v="0.95771339075959283"/>
    <n v="400"/>
    <n v="600"/>
    <n v="10"/>
    <n v="15"/>
    <n v="3.5828500645161288E-3"/>
    <n v="7.792698890322581E-11"/>
    <n v="1.8959248258064516E-5"/>
    <s v="DIF UNITS"/>
    <s v="DIF UNITS"/>
    <n v="0"/>
    <n v="3.3678790606451612"/>
    <n v="1.576454028387097E-11"/>
    <n v="1.1898047922580646E-2"/>
    <n v="1.0284272539354839E-3"/>
    <e v="#VALUE!"/>
  </r>
  <r>
    <x v="0"/>
    <x v="1"/>
    <s v="120000-800000"/>
    <n v="260000"/>
    <s v="Large"/>
    <x v="14"/>
    <s v="DOAS + Chilled Beam"/>
    <s v="NA"/>
    <s v="Material"/>
    <x v="6"/>
    <n v="0.24"/>
    <n v="0.20399999999999999"/>
    <n v="0.27599999999999997"/>
    <n v="8.0000000000000002E-3"/>
    <n v="6.4000000000000003E-3"/>
    <n v="9.6000000000000009E-3"/>
    <n v="0.56999999999999995"/>
    <n v="0.45599999999999996"/>
    <n v="0.68399999999999994"/>
    <n v="6.4000000000000003E-3"/>
    <n v="0.68399999999999994"/>
    <n v="0.33879999999999999"/>
    <n v="0.34520000000000001"/>
    <n v="1.681458064516129"/>
    <n v="0.98146002317497094"/>
    <n v="400"/>
    <n v="600"/>
    <n v="10"/>
    <n v="15"/>
    <n v="3.6823931612903222"/>
    <n v="6.6753885161290324E-10"/>
    <n v="1.4763201806451612E-2"/>
    <n v="5.8178449032258062E-4"/>
    <n v="0.19673059354838709"/>
    <n v="0"/>
    <n v="3.6823931612903222"/>
    <n v="6.6753885161290324E-10"/>
    <n v="1.4763201806451612E-2"/>
    <n v="5.8178449032258062E-4"/>
    <n v="0.19673059354838709"/>
  </r>
  <r>
    <x v="0"/>
    <x v="1"/>
    <s v="120000-800000"/>
    <n v="260000"/>
    <s v="Large"/>
    <x v="14"/>
    <s v="DOAS + Chilled Beam"/>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120000-800000"/>
    <n v="260000"/>
    <s v="Large"/>
    <x v="14"/>
    <s v="DOAS + Chilled Beam"/>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120000-800000"/>
    <n v="260000"/>
    <s v="Large"/>
    <x v="14"/>
    <s v="DOAS + Chilled Beam"/>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120000-800000"/>
    <n v="260000"/>
    <s v="Large"/>
    <x v="15"/>
    <s v="DOAS + WSHP"/>
    <s v="NA"/>
    <s v="Material"/>
    <x v="0"/>
    <n v="2.0009999999999999"/>
    <n v="1.70085"/>
    <n v="2.3011499999999998"/>
    <n v="1.2"/>
    <n v="0.96"/>
    <n v="1.44"/>
    <n v="0.66"/>
    <n v="0.52800000000000002"/>
    <n v="0.79200000000000004"/>
    <n v="0.52800000000000002"/>
    <n v="2.3011499999999998"/>
    <n v="0.88657499999999989"/>
    <n v="1.4145749999999999"/>
    <n v="6.8903491935483867"/>
    <n v="0.62674301468638982"/>
    <n v="400"/>
    <n v="600"/>
    <n v="10"/>
    <n v="15"/>
    <n v="16.536838064516129"/>
    <n v="3.5967622790322578E-7"/>
    <n v="8.7507434758064509E-2"/>
    <n v="3.8654858975806449E-3"/>
    <n v="1.3160566959677418"/>
    <n v="0"/>
    <n v="16.536838064516129"/>
    <n v="3.5967622790322578E-7"/>
    <n v="8.7507434758064509E-2"/>
    <n v="3.8654858975806449E-3"/>
    <n v="1.3160566959677418"/>
  </r>
  <r>
    <x v="0"/>
    <x v="1"/>
    <s v="120000-800000"/>
    <n v="260000"/>
    <s v="Large"/>
    <x v="15"/>
    <s v="DOAS + WSHP"/>
    <s v="NA"/>
    <s v="Material"/>
    <x v="1"/>
    <n v="2.7000000000000001E-3"/>
    <n v="2.2950000000000002E-3"/>
    <n v="3.1050000000000001E-3"/>
    <n v="0.05"/>
    <n v="0.04"/>
    <n v="6.0000000000000005E-2"/>
    <n v="0.06"/>
    <n v="4.8000000000000001E-2"/>
    <n v="7.1999999999999995E-2"/>
    <n v="2.2950000000000002E-3"/>
    <n v="7.1999999999999995E-2"/>
    <n v="3.4852499999999995E-2"/>
    <n v="3.7147499999999993E-2"/>
    <n v="0.18094427419354836"/>
    <n v="0.93821926105390674"/>
    <n v="400"/>
    <n v="600"/>
    <n v="10"/>
    <n v="15"/>
    <n v="0.96443298145161283"/>
    <n v="8.0882090564516118E-11"/>
    <n v="5.5549892177419345E-3"/>
    <n v="2.6417864032258061E-4"/>
    <s v="NA"/>
    <n v="0"/>
    <n v="0.96443298145161283"/>
    <n v="8.0882090564516118E-11"/>
    <n v="5.5549892177419345E-3"/>
    <n v="2.6417864032258061E-4"/>
    <e v="#VALUE!"/>
  </r>
  <r>
    <x v="0"/>
    <x v="1"/>
    <s v="120000-800000"/>
    <n v="260000"/>
    <s v="Large"/>
    <x v="15"/>
    <s v="DOAS + WSHP"/>
    <s v="NA"/>
    <s v="Material"/>
    <x v="41"/>
    <n v="0.35"/>
    <n v="0.29749999999999999"/>
    <n v="0.40249999999999997"/>
    <n v="0.5"/>
    <n v="0.4"/>
    <n v="0.6"/>
    <n v="8.0999999999999996E-3"/>
    <n v="6.4799999999999996E-3"/>
    <n v="9.7199999999999995E-3"/>
    <n v="6.4799999999999996E-3"/>
    <n v="0.6"/>
    <n v="0.29675999999999997"/>
    <n v="0.30323999999999995"/>
    <n v="1.4770722580645159"/>
    <n v="0.9786307874950535"/>
    <n v="400"/>
    <n v="600"/>
    <n v="10"/>
    <n v="15"/>
    <n v="3.5449734193548381E-3"/>
    <n v="7.7103171870967728E-11"/>
    <n v="1.875881767741935E-5"/>
    <s v="DIF UNITS"/>
    <s v="DIF UNITS"/>
    <n v="0"/>
    <n v="3.3322750141935478"/>
    <n v="1.5597883045161288E-11"/>
    <n v="1.1772265896774192E-2"/>
    <n v="1.0175550785806451E-3"/>
    <e v="#VALUE!"/>
  </r>
  <r>
    <x v="0"/>
    <x v="1"/>
    <s v="120000-800000"/>
    <n v="260000"/>
    <s v="Large"/>
    <x v="15"/>
    <s v="DOAS + WSHP"/>
    <s v="NA"/>
    <s v="Material"/>
    <x v="6"/>
    <n v="0.12"/>
    <n v="0.10199999999999999"/>
    <n v="0.13799999999999998"/>
    <n v="0.2"/>
    <n v="0.16"/>
    <n v="0.24000000000000002"/>
    <n v="0.12540000000000001"/>
    <n v="0.10032000000000001"/>
    <n v="0.15048"/>
    <n v="0.10032000000000001"/>
    <n v="0.24000000000000002"/>
    <n v="6.9840000000000013E-2"/>
    <n v="0.17016000000000003"/>
    <n v="0.82884387096774215"/>
    <n v="0.41043723554301831"/>
    <n v="400"/>
    <n v="600"/>
    <n v="10"/>
    <n v="15"/>
    <n v="1.8151680774193553"/>
    <n v="3.2905101677419363E-10"/>
    <n v="7.277249187096776E-3"/>
    <n v="2.8677997935483879E-4"/>
    <n v="9.6974732903225835E-2"/>
    <n v="0"/>
    <n v="1.8151680774193553"/>
    <n v="3.2905101677419363E-10"/>
    <n v="7.277249187096776E-3"/>
    <n v="2.8677997935483879E-4"/>
    <n v="9.6974732903225835E-2"/>
  </r>
  <r>
    <x v="0"/>
    <x v="1"/>
    <s v="120000-800000"/>
    <n v="260000"/>
    <s v="Large"/>
    <x v="15"/>
    <s v="DOAS + WSHP"/>
    <s v="NA"/>
    <s v="Material"/>
    <x v="2"/>
    <s v="NA"/>
    <s v="NA"/>
    <s v="NA"/>
    <n v="7.0000000000000007E-2"/>
    <n v="5.6000000000000008E-2"/>
    <n v="8.4000000000000005E-2"/>
    <s v="NA"/>
    <s v="NA"/>
    <s v="NA"/>
    <n v="5.6000000000000008E-2"/>
    <n v="8.4000000000000005E-2"/>
    <n v="1.3999999999999999E-2"/>
    <n v="7.0000000000000007E-2"/>
    <n v="0.3409677419354839"/>
    <n v="0.19999999999999996"/>
    <n v="400"/>
    <n v="600"/>
    <n v="10"/>
    <n v="15"/>
    <n v="1.9401064516129036"/>
    <n v="8.4219032258064514E-8"/>
    <n v="0.12956774193548387"/>
    <n v="3.2494225806451615E-2"/>
    <n v="0"/>
    <n v="0"/>
    <n v="1.9401064516129036"/>
    <n v="8.4219032258064514E-8"/>
    <n v="0.12956774193548387"/>
    <n v="3.2494225806451615E-2"/>
    <n v="0"/>
  </r>
  <r>
    <x v="0"/>
    <x v="1"/>
    <s v="120000-800000"/>
    <n v="260000"/>
    <s v="Large"/>
    <x v="15"/>
    <s v="DOAS + WSHP"/>
    <s v="NA"/>
    <s v="Material"/>
    <x v="3"/>
    <s v="NA"/>
    <s v="NA"/>
    <s v="NA"/>
    <n v="0.04"/>
    <n v="3.2000000000000001E-2"/>
    <n v="4.8000000000000001E-2"/>
    <s v="NA"/>
    <s v="NA"/>
    <s v="NA"/>
    <n v="3.2000000000000001E-2"/>
    <n v="4.8000000000000001E-2"/>
    <n v="8.0000000000000002E-3"/>
    <n v="0.04"/>
    <n v="0.19483870967741937"/>
    <n v="0.2"/>
    <n v="400"/>
    <n v="600"/>
    <n v="10"/>
    <n v="15"/>
    <n v="1.2703483870967742"/>
    <n v="1.9113677419354841E-7"/>
    <n v="1.0618709677419355E-2"/>
    <n v="3.136903225806452E-3"/>
    <n v="6.410193548387097E-2"/>
    <n v="0"/>
    <n v="1.2703483870967742"/>
    <n v="1.9113677419354841E-7"/>
    <n v="1.0618709677419355E-2"/>
    <n v="3.136903225806452E-3"/>
    <n v="6.410193548387097E-2"/>
  </r>
  <r>
    <x v="0"/>
    <x v="1"/>
    <s v="120000-800000"/>
    <n v="260000"/>
    <s v="Large"/>
    <x v="15"/>
    <s v="DOAS + WSHP"/>
    <s v="NA"/>
    <s v="Material"/>
    <x v="4"/>
    <s v="NA"/>
    <s v="NA"/>
    <s v="NA"/>
    <n v="4.0000000000000001E-3"/>
    <n v="3.2000000000000002E-3"/>
    <n v="4.8000000000000004E-3"/>
    <s v="NA"/>
    <s v="NA"/>
    <s v="NA"/>
    <n v="3.2000000000000002E-3"/>
    <n v="4.8000000000000004E-3"/>
    <n v="8.0000000000000015E-4"/>
    <n v="4.0000000000000001E-3"/>
    <n v="1.9483870967741936E-2"/>
    <n v="0.20000000000000004"/>
    <n v="400"/>
    <n v="600"/>
    <n v="10"/>
    <n v="15"/>
    <n v="36.824516129032261"/>
    <n v="0"/>
    <s v="NA"/>
    <s v="NA"/>
    <s v="NA"/>
    <n v="0"/>
    <n v="36.824516129032261"/>
    <n v="0"/>
    <e v="#VALUE!"/>
    <e v="#VALUE!"/>
    <e v="#VALUE!"/>
  </r>
  <r>
    <x v="0"/>
    <x v="1"/>
    <s v="20000-300000"/>
    <n v="80000"/>
    <s v="Medium"/>
    <x v="11"/>
    <s v="DOAS + WSHP"/>
    <s v="NA"/>
    <s v="Equipment"/>
    <x v="40"/>
    <n v="0.19500000000000001"/>
    <n v="0.19500000000000001"/>
    <n v="0.22425"/>
    <n v="0.05"/>
    <n v="0.04"/>
    <n v="6.0000000000000005E-2"/>
    <n v="0.16500000000000001"/>
    <n v="0.13200000000000001"/>
    <n v="0.19800000000000001"/>
    <n v="0.04"/>
    <n v="0.22425"/>
    <n v="9.2124999999999999E-2"/>
    <n v="0.13212499999999999"/>
    <n v="0.64357661290322576"/>
    <n v="0.69725638599810791"/>
    <n v="400"/>
    <n v="600"/>
    <n v="10"/>
    <n v="15"/>
    <n v="1.2303933439740142"/>
    <n v="1.3139689180107524E-6"/>
    <n v="4.4960977262544803E-3"/>
    <n v="3.8163199288754476E-4"/>
    <n v="4.9743109038978485E-4"/>
    <n v="0"/>
    <n v="1.2303933439740142"/>
    <n v="1.3139689180107524E-6"/>
    <n v="4.4960977262544803E-3"/>
    <n v="3.8163199288754476E-4"/>
    <n v="4.9743109038978485E-4"/>
  </r>
  <r>
    <x v="0"/>
    <x v="1"/>
    <s v="120000-800000"/>
    <n v="260000"/>
    <s v="Large"/>
    <x v="14"/>
    <s v="DOAS + Chilled Beam"/>
    <s v="NA"/>
    <s v="Equipment"/>
    <x v="42"/>
    <n v="0.28499999999999998"/>
    <n v="0.24224999999999997"/>
    <n v="0.32774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r>
  <r>
    <x v="0"/>
    <x v="1"/>
    <s v="120000-800000"/>
    <n v="260000"/>
    <s v="Large"/>
    <x v="14"/>
    <s v="DOAS + Chilled Beam"/>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r>
  <r>
    <x v="0"/>
    <x v="1"/>
    <s v="120000-800000"/>
    <n v="260000"/>
    <s v="Large"/>
    <x v="14"/>
    <s v="DOAS + Chilled Beam"/>
    <s v="NA"/>
    <s v="Equipment"/>
    <x v="38"/>
    <n v="5.8000000000000003E-2"/>
    <n v="4.9300000000000004E-2"/>
    <n v="6.6700000000000009E-2"/>
    <n v="0.1"/>
    <n v="0.08"/>
    <n v="0.12000000000000001"/>
    <n v="0.06"/>
    <n v="4.8000000000000001E-2"/>
    <n v="7.1999999999999995E-2"/>
    <n v="4.8000000000000001E-2"/>
    <n v="0.12000000000000001"/>
    <n v="3.6000000000000004E-2"/>
    <n v="8.4000000000000005E-2"/>
    <n v="0.4091612903225807"/>
    <n v="0.4285714285714286"/>
    <n v="400"/>
    <n v="600"/>
    <n v="10"/>
    <n v="15"/>
    <n v="3.5177641935483877"/>
    <n v="1.8238364516129034E-10"/>
    <n v="1.5537900000000002E-2"/>
    <n v="5.5763799508064531E-13"/>
    <n v="0.53927458064516143"/>
    <n v="0"/>
    <n v="4.9721048672062009"/>
    <n v="2.5778607089935033E-10"/>
    <n v="2.1961696113074206E-2"/>
    <n v="1.7682129260230253E-3"/>
    <n v="1.9055638892055175E-3"/>
  </r>
  <r>
    <x v="0"/>
    <x v="1"/>
    <s v="120000-800000"/>
    <n v="260000"/>
    <s v="Large"/>
    <x v="14"/>
    <s v="DOAS + Chilled Beam"/>
    <s v="NA"/>
    <s v="Equipment"/>
    <x v="50"/>
    <n v="0.13461538461538461"/>
    <n v="0.11442307692307692"/>
    <n v="0.15480769230769231"/>
    <n v="0.15"/>
    <n v="0.12"/>
    <n v="0.18"/>
    <n v="0.7"/>
    <n v="0.55999999999999994"/>
    <n v="0.84"/>
    <n v="0.11442307692307692"/>
    <n v="0.84"/>
    <n v="0.3627884615384615"/>
    <n v="0.47721153846153841"/>
    <n v="2.3244820099255583"/>
    <n v="0.76022566995768692"/>
    <n v="400"/>
    <n v="600"/>
    <n v="10"/>
    <n v="15"/>
    <n v="281.47152658188588"/>
    <n v="7.3686079714640204E-3"/>
    <n v="2.8126232320099254"/>
    <n v="0.46489640198511167"/>
    <n v="14.197936116625309"/>
    <n v="0"/>
    <n v="20.63616603433838"/>
    <n v="5.4023161556571685E-4"/>
    <n v="0.20620828228218213"/>
    <n v="3.4084013600360688E-2"/>
    <n v="1.0409257753550152"/>
  </r>
  <r>
    <x v="0"/>
    <x v="1"/>
    <s v="120000-800000"/>
    <n v="260000"/>
    <s v="Large"/>
    <x v="14"/>
    <s v="DOAS + Chilled Beam"/>
    <s v="NA"/>
    <s v="Equipment"/>
    <x v="40"/>
    <n v="0.15"/>
    <n v="0.1275"/>
    <n v="0.17249999999999999"/>
    <n v="0.05"/>
    <n v="0.04"/>
    <n v="6.0000000000000005E-2"/>
    <n v="3.5999999999999997E-2"/>
    <n v="2.8799999999999999E-2"/>
    <n v="4.3199999999999995E-2"/>
    <n v="2.8799999999999999E-2"/>
    <n v="0.17249999999999999"/>
    <n v="7.1849999999999997E-2"/>
    <n v="0.10064999999999999"/>
    <n v="0.4902629032258064"/>
    <n v="0.71385991058122211"/>
    <n v="400"/>
    <n v="600"/>
    <n v="10"/>
    <n v="15"/>
    <n v="59.3659349516129"/>
    <n v="1.5541334032258063E-3"/>
    <n v="0.59321811290322568"/>
    <n v="9.8052580645161286E-2"/>
    <n v="2.9945258129032255"/>
    <n v="0"/>
    <n v="0.93728734206989239"/>
    <n v="1.0009534274193545E-6"/>
    <n v="3.4250311155913978E-3"/>
    <n v="2.9071909240591391E-4"/>
    <n v="3.7893236895161287E-4"/>
  </r>
  <r>
    <x v="0"/>
    <x v="1"/>
    <s v="120000-800000"/>
    <n v="260000"/>
    <s v="Large"/>
    <x v="15"/>
    <s v="DOAS + WSHP"/>
    <s v="NA"/>
    <s v="Equipment"/>
    <x v="42"/>
    <n v="0.28499999999999998"/>
    <n v="0.24224999999999997"/>
    <n v="0.32774999999999999"/>
    <n v="0.22"/>
    <n v="0.17599999999999999"/>
    <n v="0.26400000000000001"/>
    <n v="0.62"/>
    <n v="0.496"/>
    <n v="0.74399999999999999"/>
    <n v="0.17599999999999999"/>
    <n v="0.74399999999999999"/>
    <n v="0.28400000000000003"/>
    <n v="0.46"/>
    <n v="2.2406451612903227"/>
    <n v="0.61739130434782608"/>
    <n v="400"/>
    <n v="600"/>
    <n v="10"/>
    <n v="15"/>
    <n v="7.0400130836905035"/>
    <n v="1.014714549966163E-5"/>
    <n v="2.4490408301376044E-2"/>
    <n v="2.9050638933996302E-8"/>
    <n v="2.4062254310093249E-5"/>
    <n v="107.44912023460411"/>
    <n v="8.5774697580645167"/>
    <n v="7.6894868035190613E-11"/>
    <n v="3.1617285557184752E-2"/>
    <n v="2.4853974523460411E-3"/>
    <n v="3.1464514296187683E-3"/>
  </r>
  <r>
    <x v="0"/>
    <x v="1"/>
    <s v="120000-800000"/>
    <n v="260000"/>
    <s v="Large"/>
    <x v="15"/>
    <s v="DOAS + WSHP"/>
    <s v="NA"/>
    <s v="Equipment"/>
    <x v="43"/>
    <s v="NA"/>
    <s v="NA"/>
    <s v="NA"/>
    <n v="0.1"/>
    <n v="0.08"/>
    <n v="0.12000000000000001"/>
    <n v="0.23"/>
    <n v="0.184"/>
    <n v="0.27600000000000002"/>
    <n v="0.08"/>
    <n v="0.27600000000000002"/>
    <n v="9.8000000000000004E-2"/>
    <n v="0.17799999999999999"/>
    <n v="0.86703225806451611"/>
    <n v="0.550561797752809"/>
    <n v="400"/>
    <n v="600"/>
    <n v="10"/>
    <n v="15"/>
    <n v="726.31292258064514"/>
    <n v="3.5253531612903224E-9"/>
    <n v="1.0430398064516129"/>
    <n v="3.3600140980258063E-10"/>
    <n v="0.1155688105548387"/>
    <n v="157.02891525719269"/>
    <n v="3.5609249171752397"/>
    <n v="1.4894208195292068E-8"/>
    <n v="3.6612194594594596E-2"/>
    <n v="3.5583472537053179E-3"/>
    <n v="2.3874319058413253E-3"/>
  </r>
  <r>
    <x v="0"/>
    <x v="1"/>
    <s v="120000-800000"/>
    <n v="260000"/>
    <s v="Large"/>
    <x v="15"/>
    <s v="DOAS + WSHP"/>
    <s v="NA"/>
    <s v="Equipment"/>
    <x v="37"/>
    <n v="7.0499999999999993E-2"/>
    <n v="5.9924999999999992E-2"/>
    <n v="8.1074999999999994E-2"/>
    <n v="0.15"/>
    <n v="0.12"/>
    <n v="0.18"/>
    <n v="0.6"/>
    <n v="0.48"/>
    <n v="0.72"/>
    <n v="5.9924999999999992E-2"/>
    <n v="0.72"/>
    <n v="0.33003749999999998"/>
    <n v="0.38996249999999999"/>
    <n v="1.8994947580645163"/>
    <n v="0.846331378017117"/>
    <n v="400"/>
    <n v="600"/>
    <n v="10"/>
    <n v="15"/>
    <n v="1591.2067588306454"/>
    <n v="7.7233456862903235E-9"/>
    <n v="2.2850921939516131"/>
    <n v="7.3611207736033082E-10"/>
    <n v="0.25318821508983874"/>
    <n v="0"/>
    <n v="9.4714688025633649"/>
    <n v="4.5972295751728115E-11"/>
    <n v="1.3601739249711984E-2"/>
    <n v="1.0776240797091016E-3"/>
    <n v="1.2527620190092167E-3"/>
  </r>
  <r>
    <x v="0"/>
    <x v="1"/>
    <s v="120000-800000"/>
    <n v="260000"/>
    <s v="Large"/>
    <x v="15"/>
    <s v="DOAS + WSHP"/>
    <s v="NA"/>
    <s v="Equipment"/>
    <x v="38"/>
    <n v="5.8000000000000003E-2"/>
    <n v="4.9300000000000004E-2"/>
    <n v="6.6700000000000009E-2"/>
    <n v="0.1"/>
    <n v="0.08"/>
    <n v="0.12000000000000001"/>
    <n v="0.03"/>
    <n v="2.4E-2"/>
    <n v="3.5999999999999997E-2"/>
    <n v="2.4E-2"/>
    <n v="0.12000000000000001"/>
    <n v="4.8000000000000001E-2"/>
    <n v="7.2000000000000008E-2"/>
    <n v="0.35070967741935488"/>
    <n v="0.66666666666666663"/>
    <n v="400"/>
    <n v="600"/>
    <n v="10"/>
    <n v="15"/>
    <n v="3.0152264516129037"/>
    <n v="1.5632883870967744E-10"/>
    <n v="1.3318200000000002E-2"/>
    <n v="4.7797542435483884E-13"/>
    <n v="0.46223535483870976"/>
    <n v="0"/>
    <n v="4.26180417189103"/>
    <n v="2.2095948934230025E-10"/>
    <n v="1.8824310954063606E-2"/>
    <n v="1.5156110794483076E-3"/>
    <n v="1.633340476461872E-3"/>
  </r>
  <r>
    <x v="0"/>
    <x v="1"/>
    <s v="120000-800000"/>
    <n v="260000"/>
    <s v="Large"/>
    <x v="15"/>
    <s v="DOAS + WSHP"/>
    <s v="NA"/>
    <s v="Equipment"/>
    <x v="39"/>
    <n v="0.21099999999999999"/>
    <n v="0.17935000000000001"/>
    <n v="0.24264999999999998"/>
    <n v="0.15"/>
    <n v="0.12"/>
    <n v="0.18"/>
    <n v="0.44"/>
    <n v="0.35199999999999998"/>
    <n v="0.52800000000000002"/>
    <n v="0.12"/>
    <n v="0.52800000000000002"/>
    <n v="0.20400000000000001"/>
    <n v="0.32400000000000001"/>
    <n v="1.578193548387097"/>
    <n v="0.62962962962962965"/>
    <n v="400"/>
    <n v="600"/>
    <n v="10"/>
    <n v="15"/>
    <n v="1322.0527354838712"/>
    <n v="6.416934967741936E-9"/>
    <n v="1.8985668387096779"/>
    <n v="6.1159807177548396E-10"/>
    <n v="0.2103612057290323"/>
    <n v="0"/>
    <n v="3.0171991935483877"/>
    <n v="2.2376008064516131E-8"/>
    <n v="7.65655241935484E-5"/>
    <n v="6.4989364919354844E-6"/>
    <n v="8.4709173387096786E-6"/>
  </r>
  <r>
    <x v="0"/>
    <x v="1"/>
    <s v="120000-800000"/>
    <n v="260000"/>
    <s v="Large"/>
    <x v="15"/>
    <s v="DOAS + WSHP"/>
    <s v="NA"/>
    <s v="Equipment"/>
    <x v="40"/>
    <n v="0.15"/>
    <n v="0.1275"/>
    <n v="0.17249999999999999"/>
    <n v="0.05"/>
    <n v="0.04"/>
    <n v="6.0000000000000005E-2"/>
    <n v="0.3"/>
    <n v="0.24"/>
    <n v="0.36"/>
    <n v="0.04"/>
    <n v="0.36"/>
    <n v="0.16"/>
    <n v="0.2"/>
    <n v="0.97419354838709693"/>
    <n v="0.79999999999999993"/>
    <n v="400"/>
    <n v="600"/>
    <n v="10"/>
    <n v="15"/>
    <n v="1.8624686379928319"/>
    <n v="1.988978494623656E-6"/>
    <n v="6.805824372759858E-3"/>
    <n v="5.776832437275986E-4"/>
    <n v="7.5297043010752701E-4"/>
    <n v="0"/>
    <n v="1.8624686379928319"/>
    <n v="1.988978494623656E-6"/>
    <n v="6.805824372759858E-3"/>
    <n v="5.776832437275986E-4"/>
    <n v="7.5297043010752701E-4"/>
  </r>
  <r>
    <x v="0"/>
    <x v="0"/>
    <s v="120000-800000"/>
    <n v="260000"/>
    <s v="Large"/>
    <x v="12"/>
    <s v="VAV AHU w/ PFP Terminals"/>
    <s v="NA"/>
    <s v="Material"/>
    <x v="0"/>
    <n v="1.095"/>
    <n v="0.93074999999999997"/>
    <n v="1.25925"/>
    <n v="1.5"/>
    <n v="1.2"/>
    <n v="1.8"/>
    <n v="1.1272909090909089"/>
    <n v="1.0145618181818179"/>
    <n v="1.2400199999999999"/>
    <n v="0.93074999999999997"/>
    <n v="1.8"/>
    <n v="0.43462500000000004"/>
    <n v="1.365375"/>
    <n v="6.6506975806451614"/>
    <n v="0.31831914309255704"/>
    <n v="350"/>
    <n v="500"/>
    <n v="12"/>
    <n v="18"/>
    <n v="15.961674193548387"/>
    <n v="3.4716641370967741E-7"/>
    <n v="8.4463859274193545E-2"/>
    <n v="3.7310413427419356E-3"/>
    <n v="1.2702832379032258"/>
    <n v="0"/>
    <n v="15.961674193548387"/>
    <n v="3.4716641370967741E-7"/>
    <n v="8.4463859274193545E-2"/>
    <n v="3.7310413427419356E-3"/>
    <n v="1.2702832379032258"/>
  </r>
  <r>
    <x v="0"/>
    <x v="0"/>
    <s v="120000-800000"/>
    <n v="260000"/>
    <s v="Large"/>
    <x v="12"/>
    <s v="VAV AHU w/ PFP Terminals"/>
    <s v="NA"/>
    <s v="Material"/>
    <x v="1"/>
    <n v="5.0000000000000001E-3"/>
    <n v="4.2500000000000003E-3"/>
    <n v="5.7499999999999999E-3"/>
    <n v="0.05"/>
    <n v="0.04"/>
    <n v="6.0000000000000005E-2"/>
    <n v="0.06"/>
    <n v="5.3999999999999999E-2"/>
    <n v="6.6000000000000003E-2"/>
    <n v="4.2500000000000003E-3"/>
    <n v="6.6000000000000003E-2"/>
    <n v="3.0875E-2"/>
    <n v="3.5125000000000003E-2"/>
    <n v="0.17109274193548391"/>
    <n v="0.87900355871886116"/>
    <n v="350"/>
    <n v="500"/>
    <n v="12"/>
    <n v="18"/>
    <n v="0.91192431451612921"/>
    <n v="7.6478455645161312E-11"/>
    <n v="5.2525471774193559E-3"/>
    <n v="2.4979540322580651E-4"/>
    <s v="NA"/>
    <n v="0"/>
    <n v="0.91192431451612921"/>
    <n v="7.6478455645161312E-11"/>
    <n v="5.2525471774193559E-3"/>
    <n v="2.4979540322580651E-4"/>
    <e v="#VALUE!"/>
  </r>
  <r>
    <x v="0"/>
    <x v="0"/>
    <s v="120000-800000"/>
    <n v="260000"/>
    <s v="Large"/>
    <x v="12"/>
    <s v="VAV AHU w/ PFP Terminals"/>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120000-800000"/>
    <n v="260000"/>
    <s v="Large"/>
    <x v="12"/>
    <s v="VAV AHU w/ PFP Terminals"/>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120000-800000"/>
    <n v="260000"/>
    <s v="Large"/>
    <x v="12"/>
    <s v="VAV AHU w/ PFP Terminals"/>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0"/>
    <x v="0"/>
    <s v="120000-800000"/>
    <n v="260000"/>
    <s v="Large"/>
    <x v="13"/>
    <s v="WSHP"/>
    <s v="NA"/>
    <s v="Material"/>
    <x v="0"/>
    <n v="1"/>
    <n v="0.85"/>
    <n v="1.1499999999999999"/>
    <n v="1.2"/>
    <n v="0.96"/>
    <n v="1.44"/>
    <n v="1.4091136363636363"/>
    <n v="1.2682022727272726"/>
    <n v="1.550025"/>
    <n v="0.85"/>
    <n v="1.550025"/>
    <n v="0.3500125"/>
    <n v="1.2000124999999999"/>
    <n v="5.8452221774193545"/>
    <n v="0.29167404506203065"/>
    <n v="350"/>
    <n v="500"/>
    <n v="12"/>
    <n v="18"/>
    <n v="14.02853322580645"/>
    <n v="3.0512059766129029E-7"/>
    <n v="7.4234321653225799E-2"/>
    <n v="3.2791696415322576E-3"/>
    <n v="1.1164374358870968"/>
    <n v="0"/>
    <n v="14.02853322580645"/>
    <n v="3.0512059766129029E-7"/>
    <n v="7.4234321653225799E-2"/>
    <n v="3.2791696415322576E-3"/>
    <n v="1.1164374358870968"/>
  </r>
  <r>
    <x v="0"/>
    <x v="0"/>
    <s v="120000-800000"/>
    <n v="260000"/>
    <s v="Large"/>
    <x v="13"/>
    <s v="WSHP"/>
    <s v="NA"/>
    <s v="Material"/>
    <x v="1"/>
    <n v="4.0000000000000001E-3"/>
    <n v="3.4000000000000002E-3"/>
    <n v="4.5999999999999999E-3"/>
    <n v="0.05"/>
    <n v="0.04"/>
    <n v="6.0000000000000005E-2"/>
    <n v="0.06"/>
    <n v="5.3999999999999999E-2"/>
    <n v="6.6000000000000003E-2"/>
    <n v="3.4000000000000002E-3"/>
    <n v="6.6000000000000003E-2"/>
    <n v="3.1300000000000001E-2"/>
    <n v="3.4700000000000002E-2"/>
    <n v="0.16902258064516129"/>
    <n v="0.90201729106628237"/>
    <n v="350"/>
    <n v="500"/>
    <n v="12"/>
    <n v="18"/>
    <n v="0.90089035483870972"/>
    <n v="7.5553093548387099E-11"/>
    <n v="5.188993225806451E-3"/>
    <n v="2.467729677419355E-4"/>
    <s v="NA"/>
    <n v="0"/>
    <n v="0.90089035483870972"/>
    <n v="7.5553093548387099E-11"/>
    <n v="5.188993225806451E-3"/>
    <n v="2.467729677419355E-4"/>
    <e v="#VALUE!"/>
  </r>
  <r>
    <x v="0"/>
    <x v="0"/>
    <s v="120000-800000"/>
    <n v="260000"/>
    <s v="Large"/>
    <x v="13"/>
    <s v="WSHP"/>
    <s v="NA"/>
    <s v="Material"/>
    <x v="41"/>
    <n v="0.32200000000000001"/>
    <n v="0.2737"/>
    <n v="0.37030000000000002"/>
    <n v="0.4"/>
    <n v="0.32"/>
    <n v="0.48000000000000004"/>
    <n v="8.0999999999999996E-3"/>
    <n v="7.2899999999999996E-3"/>
    <n v="8.9099999999999995E-3"/>
    <n v="7.2899999999999996E-3"/>
    <n v="0.48000000000000004"/>
    <n v="0.23635500000000001"/>
    <n v="0.243645"/>
    <n v="1.1867869354838709"/>
    <n v="0.97007941882657145"/>
    <n v="350"/>
    <n v="500"/>
    <n v="12"/>
    <n v="18"/>
    <n v="2.6773913264516125"/>
    <n v="1.2532470038709678E-11"/>
    <n v="9.4586918758064516E-3"/>
    <n v="8.1757751985483864E-4"/>
    <e v="#VALUE!"/>
    <n v="0"/>
    <n v="2.6773913264516125"/>
    <n v="1.2532470038709678E-11"/>
    <n v="9.4586918758064516E-3"/>
    <n v="8.1757751985483864E-4"/>
    <e v="#VALUE!"/>
  </r>
  <r>
    <x v="0"/>
    <x v="0"/>
    <s v="120000-800000"/>
    <n v="260000"/>
    <s v="Large"/>
    <x v="13"/>
    <s v="WSHP"/>
    <s v="NA"/>
    <s v="Material"/>
    <x v="6"/>
    <n v="0.10199999999999999"/>
    <n v="8.6699999999999999E-2"/>
    <n v="0.11729999999999999"/>
    <n v="0.2"/>
    <n v="0.16"/>
    <n v="0.24000000000000002"/>
    <n v="0.12540000000000001"/>
    <n v="0.11286000000000002"/>
    <n v="0.13794000000000001"/>
    <n v="8.6699999999999999E-2"/>
    <n v="0.24000000000000002"/>
    <n v="7.665000000000001E-2"/>
    <n v="0.16335"/>
    <n v="0.79567258064516122"/>
    <n v="0.46923783287419657"/>
    <n v="350"/>
    <n v="500"/>
    <n v="12"/>
    <n v="18"/>
    <n v="1.742522951612903"/>
    <n v="3.1588201451612905E-10"/>
    <n v="6.9860052580645151E-3"/>
    <n v="2.7530271290322577E-4"/>
    <n v="9.3093691935483863E-2"/>
    <n v="0"/>
    <n v="1.742522951612903"/>
    <n v="3.1588201451612905E-10"/>
    <n v="6.9860052580645151E-3"/>
    <n v="2.7530271290322577E-4"/>
    <n v="9.3093691935483863E-2"/>
  </r>
  <r>
    <x v="0"/>
    <x v="0"/>
    <s v="120000-800000"/>
    <n v="260000"/>
    <s v="Large"/>
    <x v="13"/>
    <s v="WSHP"/>
    <s v="NA"/>
    <s v="Material"/>
    <x v="2"/>
    <s v="NA"/>
    <s v="NA"/>
    <s v="NA"/>
    <n v="7.0000000000000007E-2"/>
    <n v="5.6000000000000008E-2"/>
    <n v="8.4000000000000005E-2"/>
    <s v="NA"/>
    <s v="NA"/>
    <s v="NA"/>
    <n v="5.6000000000000008E-2"/>
    <n v="8.4000000000000005E-2"/>
    <n v="1.3999999999999999E-2"/>
    <n v="7.0000000000000007E-2"/>
    <n v="0.3409677419354839"/>
    <n v="0.19999999999999996"/>
    <n v="350"/>
    <n v="500"/>
    <n v="12"/>
    <n v="18"/>
    <n v="1.9401064516129036"/>
    <n v="8.4219032258064514E-8"/>
    <n v="0.12956774193548387"/>
    <n v="3.2494225806451615E-2"/>
    <s v="NA"/>
    <n v="0"/>
    <n v="1.9401064516129036"/>
    <n v="8.4219032258064514E-8"/>
    <n v="0.12956774193548387"/>
    <n v="3.2494225806451615E-2"/>
    <n v="0"/>
  </r>
  <r>
    <x v="0"/>
    <x v="0"/>
    <s v="120000-800000"/>
    <n v="260000"/>
    <s v="Large"/>
    <x v="13"/>
    <s v="WSHP"/>
    <s v="NA"/>
    <s v="Material"/>
    <x v="3"/>
    <s v="NA"/>
    <s v="NA"/>
    <s v="NA"/>
    <n v="0.04"/>
    <n v="3.2000000000000001E-2"/>
    <n v="4.8000000000000001E-2"/>
    <s v="NA"/>
    <s v="NA"/>
    <s v="NA"/>
    <n v="3.2000000000000001E-2"/>
    <n v="4.8000000000000001E-2"/>
    <n v="8.0000000000000002E-3"/>
    <n v="0.04"/>
    <n v="0.19483870967741937"/>
    <n v="0.2"/>
    <n v="350"/>
    <n v="500"/>
    <n v="12"/>
    <n v="18"/>
    <n v="1.2703483870967742"/>
    <n v="1.9113677419354841E-7"/>
    <n v="1.0618709677419355E-2"/>
    <n v="3.136903225806452E-3"/>
    <n v="6.410193548387097E-2"/>
    <n v="0"/>
    <n v="1.2703483870967742"/>
    <n v="1.9113677419354841E-7"/>
    <n v="1.0618709677419355E-2"/>
    <n v="3.136903225806452E-3"/>
    <n v="6.410193548387097E-2"/>
  </r>
  <r>
    <x v="0"/>
    <x v="0"/>
    <s v="120000-800000"/>
    <n v="260000"/>
    <s v="Large"/>
    <x v="13"/>
    <s v="WSHP"/>
    <s v="NA"/>
    <s v="Material"/>
    <x v="4"/>
    <s v="NA"/>
    <s v="NA"/>
    <s v="NA"/>
    <n v="4.0000000000000001E-3"/>
    <n v="3.2000000000000002E-3"/>
    <n v="4.8000000000000004E-3"/>
    <s v="NA"/>
    <s v="NA"/>
    <s v="NA"/>
    <n v="3.2000000000000002E-3"/>
    <n v="4.8000000000000004E-3"/>
    <n v="8.0000000000000015E-4"/>
    <n v="4.0000000000000001E-3"/>
    <n v="1.9483870967741936E-2"/>
    <n v="0.20000000000000004"/>
    <n v="350"/>
    <n v="500"/>
    <n v="12"/>
    <n v="18"/>
    <n v="36.824516129032261"/>
    <n v="0"/>
    <s v="NA"/>
    <s v="NA"/>
    <s v="NA"/>
    <n v="0"/>
    <n v="36.824516129032261"/>
    <n v="0"/>
    <e v="#VALUE!"/>
    <e v="#VALUE!"/>
    <e v="#VALUE!"/>
  </r>
  <r>
    <x v="1"/>
    <x v="0"/>
    <s v="120000-800000"/>
    <n v="260000"/>
    <s v="Large"/>
    <x v="12"/>
    <s v="Commercial LTG/PWR"/>
    <s v="In building utility transformer vault and oil filled transformers"/>
    <s v="Equipment"/>
    <x v="45"/>
    <s v=" 0.039"/>
    <n v="3.7830000000000003E-2"/>
    <n v="4.0169999999999997E-2"/>
    <n v="7.009615384615385E-2"/>
    <n v="6.3086538461538472E-2"/>
    <n v="7.7105769230769228E-2"/>
    <s v="NA"/>
    <s v="NA"/>
    <s v="NA"/>
    <n v="3.7830000000000003E-2"/>
    <n v="7.7105769230769228E-2"/>
    <n v="1.9637884615384613E-2"/>
    <n v="5.7467884615384615E-2"/>
    <n v="0.27992421215880897"/>
    <n v="0.34171928803043838"/>
    <s v="NA"/>
    <s v="NA"/>
    <s v="NA"/>
    <s v="NA"/>
    <m/>
    <m/>
    <m/>
    <m/>
    <m/>
    <m/>
    <n v="0.14502873431947894"/>
    <n v="3.2807117665012415E-13"/>
    <n v="2.6427644869913154E-4"/>
    <n v="3.8517571593052116E-5"/>
    <n v="3.3031057034739456E-5"/>
  </r>
  <r>
    <x v="1"/>
    <x v="0"/>
    <s v="120000-800000"/>
    <n v="260000"/>
    <s v="Large"/>
    <x v="12"/>
    <s v="Commercial LTG/PWR"/>
    <s v="Backup generator for life safety systems 500kw diesel"/>
    <s v="Equipment"/>
    <x v="48"/>
    <n v="1.2403846153846154E-4"/>
    <n v="1.2031730769230769E-4"/>
    <n v="1.2775961538461538E-4"/>
    <n v="6.5434615384615383E-2"/>
    <n v="5.8891153846153843E-2"/>
    <n v="7.1978076923076922E-2"/>
    <s v="NA"/>
    <s v="NA"/>
    <s v="NA"/>
    <n v="1.2031730769230769E-4"/>
    <n v="7.1978076923076922E-2"/>
    <n v="3.5928879807692306E-2"/>
    <n v="3.6049197115384617E-2"/>
    <n v="0.17559447627171215"/>
    <n v="0.99666241366465935"/>
    <s v="NA"/>
    <s v="NA"/>
    <s v="NA"/>
    <s v="NA"/>
    <m/>
    <m/>
    <m/>
    <m/>
    <m/>
    <m/>
    <n v="9.0975498156374068E-2"/>
    <n v="2.0579672619044666E-13"/>
    <n v="1.6577874504812345E-4"/>
    <n v="2.4161799934987595E-5"/>
    <n v="2.0720148200062033E-5"/>
  </r>
  <r>
    <x v="1"/>
    <x v="0"/>
    <s v="120000-800000"/>
    <n v="260000"/>
    <s v="Large"/>
    <x v="12"/>
    <s v="Commercial LTG/PWR"/>
    <s v="Code minimum time clock controlled lighting system ( Occupancy Sensors in offices)"/>
    <s v="Equipment"/>
    <x v="46"/>
    <n v="0.68"/>
    <n v="0.65959999999999996"/>
    <n v="0.70040000000000002"/>
    <n v="2.8461538461538462E-4"/>
    <n v="2.5615384615384617E-4"/>
    <n v="2.5871538461538464E-4"/>
    <s v="NA"/>
    <s v="NA"/>
    <s v="NA"/>
    <n v="2.5615384615384617E-4"/>
    <n v="0.70040000000000002"/>
    <n v="0.35007192307692309"/>
    <n v="0.35032807692307694"/>
    <n v="1.7064367617866005"/>
    <n v="0.99926881725152139"/>
    <s v="NA"/>
    <s v="NA"/>
    <s v="NA"/>
    <s v="NA"/>
    <m/>
    <m/>
    <m/>
    <m/>
    <m/>
    <m/>
    <n v="0.14728255690980149"/>
    <n v="4.9042992533746901E-12"/>
    <n v="7.0492902629404471E-4"/>
    <n v="6.0066574014888339E-5"/>
    <n v="5.2336415483995043E-5"/>
  </r>
  <r>
    <x v="1"/>
    <x v="0"/>
    <s v="120000-800000"/>
    <n v="260000"/>
    <s v="Large"/>
    <x v="12"/>
    <s v="Commercial LTG/PWR"/>
    <s v="Code minimum time clock controlled lighting system ( Occupancy Sensors in offices)"/>
    <s v="Material "/>
    <x v="18"/>
    <n v="0.21"/>
    <n v="0.20369999999999999"/>
    <n v="0.21629999999999999"/>
    <n v="6.9171428571428453E-2"/>
    <n v="6.2254285714285609E-2"/>
    <n v="7.6088571428571297E-2"/>
    <s v="NA"/>
    <s v="NA"/>
    <s v="NA"/>
    <n v="6.2254285714285609E-2"/>
    <n v="0.21629999999999999"/>
    <n v="7.7022857142857198E-2"/>
    <n v="0.13927714285714282"/>
    <n v="0.6784144700460828"/>
    <n v="0.55301864730137296"/>
    <s v="NA"/>
    <s v="NA"/>
    <s v="NA"/>
    <s v="NA"/>
    <m/>
    <m/>
    <m/>
    <m/>
    <m/>
    <m/>
    <n v="5.8553952909677402E-2"/>
    <n v="1.9497631869124418E-12"/>
    <n v="2.8025301757603682E-4"/>
    <n v="2.3880189345622116E-5"/>
    <n v="2.080697179631336E-5"/>
  </r>
  <r>
    <x v="1"/>
    <x v="0"/>
    <s v="120000-800000"/>
    <n v="260000"/>
    <s v="Large"/>
    <x v="12"/>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0"/>
    <s v="120000-800000"/>
    <n v="260000"/>
    <s v="Large"/>
    <x v="12"/>
    <s v="Commercial LTG/PWR"/>
    <s v="LED Lighting"/>
    <s v="Material "/>
    <x v="21"/>
    <n v="0.02"/>
    <n v="1.9400000000000001E-2"/>
    <n v="2.06E-2"/>
    <n v="1.0229857142857153E-2"/>
    <n v="9.2068714285714372E-3"/>
    <n v="1.125284285714287E-2"/>
    <s v="NA"/>
    <s v="NA"/>
    <s v="NA"/>
    <n v="9.2068714285714372E-3"/>
    <n v="2.06E-2"/>
    <n v="5.6965642857142815E-3"/>
    <n v="1.4903435714285719E-2"/>
    <n v="7.259415460829495E-2"/>
    <n v="0.38223161389919158"/>
    <s v="NA"/>
    <s v="NA"/>
    <s v="NA"/>
    <s v="NA"/>
    <m/>
    <m/>
    <m/>
    <m/>
    <m/>
    <m/>
    <n v="6.2656014842419373E-3"/>
    <n v="2.0863560034423968E-13"/>
    <n v="2.9988645268686646E-5"/>
    <n v="2.5553142422119824E-6"/>
    <n v="2.2264627218364065E-6"/>
  </r>
  <r>
    <x v="1"/>
    <x v="0"/>
    <s v="120000-800000"/>
    <n v="260000"/>
    <s v="Large"/>
    <x v="12"/>
    <s v="Commercial LTG/PWR"/>
    <s v="Daylight Sensors"/>
    <s v="Equipment"/>
    <x v="34"/>
    <n v="1.5E-3"/>
    <n v="1.4550000000000001E-3"/>
    <n v="1.5449999999999999E-3"/>
    <n v="1.4999999999999999E-4"/>
    <n v="1.3499999999999997E-4"/>
    <n v="1.65E-4"/>
    <s v="NA"/>
    <s v="NA"/>
    <s v="NA"/>
    <n v="1.3499999999999997E-4"/>
    <n v="1.5449999999999999E-3"/>
    <n v="7.0500000000000001E-4"/>
    <n v="8.4000000000000003E-4"/>
    <n v="4.0916129032258063E-3"/>
    <n v="0.8392857142857143"/>
    <s v="NA"/>
    <s v="NA"/>
    <s v="NA"/>
    <s v="NA"/>
    <m/>
    <m/>
    <m/>
    <m/>
    <m/>
    <m/>
    <n v="1.8412258064516129E-2"/>
    <n v="3.9443148387096777E-9"/>
    <n v="4.1734451612903226E-5"/>
    <n v="1.0842774193548387E-5"/>
    <n v="2.9418696774193547E-6"/>
  </r>
  <r>
    <x v="1"/>
    <x v="0"/>
    <s v="120000-800000"/>
    <n v="260000"/>
    <s v="Large"/>
    <x v="12"/>
    <s v="Commercial LTG/PWR"/>
    <s v="4000A Service Distribution"/>
    <s v="Material "/>
    <x v="28"/>
    <n v="0.06"/>
    <n v="5.8199999999999995E-2"/>
    <n v="6.1800000000000001E-2"/>
    <n v="2.9000000000000001E-2"/>
    <n v="2.6100000000000002E-2"/>
    <n v="3.1900000000000005E-2"/>
    <s v="NA"/>
    <s v="NA"/>
    <s v="NA"/>
    <n v="2.6100000000000002E-2"/>
    <n v="6.1800000000000001E-2"/>
    <n v="1.7849999999999998E-2"/>
    <n v="4.3950000000000003E-2"/>
    <n v="0.21407903225806454"/>
    <n v="0.40614334470989755"/>
    <s v="NA"/>
    <s v="NA"/>
    <s v="NA"/>
    <s v="NA"/>
    <m/>
    <m/>
    <m/>
    <m/>
    <m/>
    <m/>
    <n v="1.8477161274193549E-2"/>
    <n v="6.1526313870967747E-13"/>
    <n v="8.8436048225806464E-5"/>
    <n v="7.5355819354838724E-6"/>
    <n v="6.5658039193548401E-6"/>
  </r>
  <r>
    <x v="1"/>
    <x v="0"/>
    <s v="120000-800000"/>
    <n v="260000"/>
    <s v="Large"/>
    <x v="12"/>
    <s v="Commercial LTG/PWR"/>
    <s v="2000 amp aluminum bus duct riser"/>
    <s v="NA"/>
    <x v="29"/>
    <s v="NA"/>
    <s v="NA"/>
    <s v="NA"/>
    <s v="NA"/>
    <s v="NA"/>
    <s v="NA"/>
    <s v="NA"/>
    <s v="NA"/>
    <s v="NA"/>
    <n v="0"/>
    <n v="0"/>
    <n v="0"/>
    <n v="0"/>
    <n v="0"/>
    <n v="0"/>
    <s v="NA"/>
    <s v="NA"/>
    <s v="NA"/>
    <s v="NA"/>
    <m/>
    <m/>
    <m/>
    <m/>
    <m/>
    <m/>
    <n v="0"/>
    <e v="#N/A"/>
    <e v="#N/A"/>
    <e v="#N/A"/>
    <e v="#N/A"/>
  </r>
  <r>
    <x v="1"/>
    <x v="0"/>
    <s v="120000-800000"/>
    <n v="260000"/>
    <s v="Large"/>
    <x v="12"/>
    <s v="Commercial LTG/PWR"/>
    <s v="VFD"/>
    <s v="NA"/>
    <x v="29"/>
    <s v="NA"/>
    <s v="NA"/>
    <s v="NA"/>
    <s v="NA"/>
    <s v="NA"/>
    <s v="NA"/>
    <s v="NA"/>
    <s v="NA"/>
    <s v="NA"/>
    <n v="0"/>
    <n v="0"/>
    <n v="0"/>
    <n v="0"/>
    <n v="0"/>
    <n v="0"/>
    <s v="NA"/>
    <s v="NA"/>
    <s v="NA"/>
    <s v="NA"/>
    <m/>
    <m/>
    <m/>
    <m/>
    <m/>
    <m/>
    <n v="0"/>
    <e v="#N/A"/>
    <e v="#N/A"/>
    <e v="#N/A"/>
    <e v="#N/A"/>
  </r>
  <r>
    <x v="1"/>
    <x v="0"/>
    <s v="120000-800000"/>
    <n v="260000"/>
    <s v="Large"/>
    <x v="12"/>
    <s v="Commercial LTG/PWR"/>
    <s v="Sub-metering"/>
    <s v="NA"/>
    <x v="29"/>
    <s v="NA"/>
    <s v="NA"/>
    <s v="NA"/>
    <s v="NA"/>
    <s v="NA"/>
    <s v="NA"/>
    <s v="NA"/>
    <s v="NA"/>
    <s v="NA"/>
    <n v="0"/>
    <n v="0"/>
    <n v="0"/>
    <n v="0"/>
    <n v="0"/>
    <n v="0"/>
    <s v="NA"/>
    <s v="NA"/>
    <s v="NA"/>
    <s v="NA"/>
    <m/>
    <m/>
    <m/>
    <m/>
    <m/>
    <m/>
    <n v="0"/>
    <e v="#N/A"/>
    <e v="#N/A"/>
    <e v="#N/A"/>
    <e v="#N/A"/>
  </r>
  <r>
    <x v="1"/>
    <x v="0"/>
    <s v="120000-800000"/>
    <n v="260000"/>
    <s v="Large"/>
    <x v="12"/>
    <s v="Commercial LTG/PWR"/>
    <s v="DATA/AV/Access CNTRL"/>
    <s v="NA"/>
    <x v="29"/>
    <s v="NA"/>
    <s v="NA"/>
    <s v="NA"/>
    <s v="NA"/>
    <s v="NA"/>
    <s v="NA"/>
    <s v="NA"/>
    <s v="NA"/>
    <s v="NA"/>
    <n v="0"/>
    <n v="0"/>
    <n v="0"/>
    <n v="0"/>
    <n v="0"/>
    <n v="0"/>
    <s v="NA"/>
    <s v="NA"/>
    <s v="NA"/>
    <s v="NA"/>
    <m/>
    <m/>
    <m/>
    <m/>
    <m/>
    <m/>
    <n v="0"/>
    <e v="#N/A"/>
    <e v="#N/A"/>
    <e v="#N/A"/>
    <e v="#N/A"/>
  </r>
  <r>
    <x v="1"/>
    <x v="0"/>
    <s v="120000-800000"/>
    <n v="260000"/>
    <s v="Large"/>
    <x v="12"/>
    <s v="Commercial LTG/PWR"/>
    <s v="DAS - emergency responder radio only"/>
    <s v="NA"/>
    <x v="29"/>
    <s v="NA"/>
    <s v="NA"/>
    <s v="NA"/>
    <s v="NA"/>
    <s v="NA"/>
    <s v="NA"/>
    <s v="NA"/>
    <s v="NA"/>
    <s v="NA"/>
    <n v="0"/>
    <n v="0"/>
    <n v="0"/>
    <n v="0"/>
    <n v="0"/>
    <n v="0"/>
    <s v="NA"/>
    <s v="NA"/>
    <s v="NA"/>
    <s v="NA"/>
    <m/>
    <m/>
    <m/>
    <m/>
    <m/>
    <m/>
    <n v="0"/>
    <e v="#N/A"/>
    <e v="#N/A"/>
    <e v="#N/A"/>
    <e v="#N/A"/>
  </r>
  <r>
    <x v="1"/>
    <x v="0"/>
    <s v="120000-800000"/>
    <n v="260000"/>
    <s v="Large"/>
    <x v="12"/>
    <s v="Commercial LTG/PWR"/>
    <s v="FA"/>
    <s v="NA"/>
    <x v="29"/>
    <s v="NA"/>
    <s v="NA"/>
    <s v="NA"/>
    <s v="NA"/>
    <s v="NA"/>
    <s v="NA"/>
    <s v="NA"/>
    <s v="NA"/>
    <s v="NA"/>
    <n v="0"/>
    <n v="0"/>
    <n v="0"/>
    <n v="0"/>
    <n v="0"/>
    <n v="0"/>
    <s v="NA"/>
    <s v="NA"/>
    <s v="NA"/>
    <s v="NA"/>
    <m/>
    <m/>
    <m/>
    <m/>
    <m/>
    <m/>
    <n v="0"/>
    <e v="#N/A"/>
    <e v="#N/A"/>
    <e v="#N/A"/>
    <e v="#N/A"/>
  </r>
  <r>
    <x v="1"/>
    <x v="0"/>
    <s v="120000-800000"/>
    <n v="260000"/>
    <s v="Large"/>
    <x v="13"/>
    <s v="Commercial LTG/PWR"/>
    <s v="In building utility transformer vault and oil filled transformers"/>
    <s v="Equipment"/>
    <x v="45"/>
    <s v=" 0.039"/>
    <n v="3.7830000000000003E-2"/>
    <n v="4.0169999999999997E-2"/>
    <n v="7.009615384615385E-2"/>
    <n v="6.3086538461538472E-2"/>
    <n v="7.7105769230769228E-2"/>
    <s v="NA"/>
    <s v="NA"/>
    <s v="NA"/>
    <n v="3.7830000000000003E-2"/>
    <n v="7.7105769230769228E-2"/>
    <n v="1.9637884615384613E-2"/>
    <n v="5.7467884615384615E-2"/>
    <n v="0.27992421215880897"/>
    <n v="0.34171928803043838"/>
    <s v="NA"/>
    <s v="NA"/>
    <s v="NA"/>
    <s v="NA"/>
    <m/>
    <m/>
    <m/>
    <m/>
    <m/>
    <m/>
    <n v="0.14502873431947894"/>
    <n v="3.2807117665012415E-13"/>
    <n v="2.6427644869913154E-4"/>
    <n v="3.8517571593052116E-5"/>
    <n v="3.3031057034739456E-5"/>
  </r>
  <r>
    <x v="1"/>
    <x v="0"/>
    <s v="120000-800000"/>
    <n v="260000"/>
    <s v="Large"/>
    <x v="13"/>
    <s v="Commercial LTG/PWR"/>
    <s v="Backup generator for life safety systems 500kw diesel"/>
    <s v="Equipment"/>
    <x v="48"/>
    <n v="1.2403846153846154E-4"/>
    <n v="1.2031730769230769E-4"/>
    <n v="1.2775961538461538E-4"/>
    <n v="6.5434615384615383E-2"/>
    <n v="5.8891153846153843E-2"/>
    <n v="7.1978076923076922E-2"/>
    <s v="NA"/>
    <s v="NA"/>
    <s v="NA"/>
    <n v="1.2031730769230769E-4"/>
    <n v="7.1978076923076922E-2"/>
    <n v="3.5928879807692306E-2"/>
    <n v="3.6049197115384617E-2"/>
    <n v="0.17559447627171215"/>
    <n v="0.99666241366465935"/>
    <s v="NA"/>
    <s v="NA"/>
    <s v="NA"/>
    <s v="NA"/>
    <m/>
    <m/>
    <m/>
    <m/>
    <m/>
    <m/>
    <n v="9.0975498156374068E-2"/>
    <n v="2.0579672619044666E-13"/>
    <n v="1.6577874504812345E-4"/>
    <n v="2.4161799934987595E-5"/>
    <n v="2.0720148200062033E-5"/>
  </r>
  <r>
    <x v="1"/>
    <x v="0"/>
    <s v="120000-800000"/>
    <n v="260000"/>
    <s v="Large"/>
    <x v="13"/>
    <s v="Commercial LTG/PWR"/>
    <s v="Code minimum time clock controlled lighting system ( Occupancy Sensors in offices)"/>
    <s v="Equipment"/>
    <x v="46"/>
    <n v="0.68"/>
    <n v="0.65959999999999996"/>
    <n v="0.70040000000000002"/>
    <n v="2.8461538461538462E-4"/>
    <n v="2.5615384615384617E-4"/>
    <n v="2.5871538461538464E-4"/>
    <s v="NA"/>
    <s v="NA"/>
    <s v="NA"/>
    <n v="2.5615384615384617E-4"/>
    <n v="0.70040000000000002"/>
    <n v="0.35007192307692309"/>
    <n v="0.35032807692307694"/>
    <n v="1.7064367617866005"/>
    <n v="0.99926881725152139"/>
    <s v="NA"/>
    <s v="NA"/>
    <s v="NA"/>
    <s v="NA"/>
    <m/>
    <m/>
    <m/>
    <m/>
    <m/>
    <m/>
    <n v="0.14728255690980149"/>
    <n v="4.9042992533746901E-12"/>
    <n v="7.0492902629404471E-4"/>
    <n v="6.0066574014888339E-5"/>
    <n v="5.2336415483995043E-5"/>
  </r>
  <r>
    <x v="1"/>
    <x v="0"/>
    <s v="120000-800000"/>
    <n v="260000"/>
    <s v="Large"/>
    <x v="13"/>
    <s v="Commercial LTG/PWR"/>
    <s v="Code minimum time clock controlled lighting system ( Occupancy Sensors in offices)"/>
    <s v="Material "/>
    <x v="18"/>
    <n v="0.21"/>
    <n v="0.20369999999999999"/>
    <n v="0.21629999999999999"/>
    <n v="6.9171428571428453E-2"/>
    <n v="6.2254285714285609E-2"/>
    <n v="7.6088571428571297E-2"/>
    <s v="NA"/>
    <s v="NA"/>
    <s v="NA"/>
    <n v="6.2254285714285609E-2"/>
    <n v="0.21629999999999999"/>
    <n v="7.7022857142857198E-2"/>
    <n v="0.13927714285714282"/>
    <n v="0.6784144700460828"/>
    <n v="0.55301864730137296"/>
    <s v="NA"/>
    <s v="NA"/>
    <s v="NA"/>
    <s v="NA"/>
    <m/>
    <m/>
    <m/>
    <m/>
    <m/>
    <m/>
    <n v="5.8553952909677402E-2"/>
    <n v="1.9497631869124418E-12"/>
    <n v="2.8025301757603682E-4"/>
    <n v="2.3880189345622116E-5"/>
    <n v="2.080697179631336E-5"/>
  </r>
  <r>
    <x v="1"/>
    <x v="0"/>
    <s v="120000-800000"/>
    <n v="260000"/>
    <s v="Large"/>
    <x v="13"/>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0"/>
    <s v="120000-800000"/>
    <n v="260000"/>
    <s v="Large"/>
    <x v="13"/>
    <s v="Commercial LTG/PWR"/>
    <s v="LED Lighting"/>
    <s v="Material "/>
    <x v="21"/>
    <n v="0.02"/>
    <n v="1.9400000000000001E-2"/>
    <n v="2.06E-2"/>
    <n v="1.0229857142857153E-2"/>
    <n v="9.2068714285714372E-3"/>
    <n v="1.125284285714287E-2"/>
    <s v="NA"/>
    <s v="NA"/>
    <s v="NA"/>
    <n v="9.2068714285714372E-3"/>
    <n v="2.06E-2"/>
    <n v="5.6965642857142815E-3"/>
    <n v="1.4903435714285719E-2"/>
    <n v="7.259415460829495E-2"/>
    <n v="0.38223161389919158"/>
    <s v="NA"/>
    <s v="NA"/>
    <s v="NA"/>
    <s v="NA"/>
    <m/>
    <m/>
    <m/>
    <m/>
    <m/>
    <m/>
    <n v="6.2656014842419373E-3"/>
    <n v="2.0863560034423968E-13"/>
    <n v="2.9988645268686646E-5"/>
    <n v="2.5553142422119824E-6"/>
    <n v="2.2264627218364065E-6"/>
  </r>
  <r>
    <x v="1"/>
    <x v="0"/>
    <s v="120000-800000"/>
    <n v="260000"/>
    <s v="Large"/>
    <x v="13"/>
    <s v="Commercial LTG/PWR"/>
    <s v="Daylight Sensors"/>
    <s v="Equipment"/>
    <x v="34"/>
    <n v="1.5E-3"/>
    <n v="1.4550000000000001E-3"/>
    <n v="1.5449999999999999E-3"/>
    <n v="1.4999999999999999E-4"/>
    <n v="1.3499999999999997E-4"/>
    <n v="1.65E-4"/>
    <s v="NA"/>
    <s v="NA"/>
    <s v="NA"/>
    <n v="1.3499999999999997E-4"/>
    <n v="1.5449999999999999E-3"/>
    <n v="7.0500000000000001E-4"/>
    <n v="8.4000000000000003E-4"/>
    <n v="4.0916129032258063E-3"/>
    <n v="0.8392857142857143"/>
    <s v="NA"/>
    <s v="NA"/>
    <s v="NA"/>
    <s v="NA"/>
    <m/>
    <m/>
    <m/>
    <m/>
    <m/>
    <m/>
    <n v="1.8412258064516129E-2"/>
    <n v="3.9443148387096777E-9"/>
    <n v="4.1734451612903226E-5"/>
    <n v="1.0842774193548387E-5"/>
    <n v="2.9418696774193547E-6"/>
  </r>
  <r>
    <x v="1"/>
    <x v="0"/>
    <s v="120000-800000"/>
    <n v="260000"/>
    <s v="Large"/>
    <x v="13"/>
    <s v="Commercial LTG/PWR"/>
    <s v="4000A Service Distribution"/>
    <s v="Material "/>
    <x v="28"/>
    <n v="0.06"/>
    <n v="5.8199999999999995E-2"/>
    <n v="6.1800000000000001E-2"/>
    <n v="2.9000000000000001E-2"/>
    <n v="2.6100000000000002E-2"/>
    <n v="3.1900000000000005E-2"/>
    <s v="NA"/>
    <s v="NA"/>
    <s v="NA"/>
    <n v="2.6100000000000002E-2"/>
    <n v="6.1800000000000001E-2"/>
    <n v="1.7849999999999998E-2"/>
    <n v="4.3950000000000003E-2"/>
    <n v="0.21407903225806454"/>
    <n v="0.40614334470989755"/>
    <s v="NA"/>
    <s v="NA"/>
    <s v="NA"/>
    <s v="NA"/>
    <m/>
    <m/>
    <m/>
    <m/>
    <m/>
    <m/>
    <n v="1.8477161274193549E-2"/>
    <n v="6.1526313870967747E-13"/>
    <n v="8.8436048225806464E-5"/>
    <n v="7.5355819354838724E-6"/>
    <n v="6.5658039193548401E-6"/>
  </r>
  <r>
    <x v="1"/>
    <x v="0"/>
    <s v="120000-800000"/>
    <n v="260000"/>
    <s v="Large"/>
    <x v="13"/>
    <s v="Commercial LTG/PWR"/>
    <s v="2000 amp aluminum bus duct riser"/>
    <s v="NA"/>
    <x v="29"/>
    <s v="NA"/>
    <s v="NA"/>
    <s v="NA"/>
    <s v="NA"/>
    <s v="NA"/>
    <s v="NA"/>
    <s v="NA"/>
    <s v="NA"/>
    <s v="NA"/>
    <n v="0"/>
    <n v="0"/>
    <n v="0"/>
    <n v="0"/>
    <n v="0"/>
    <n v="0"/>
    <s v="NA"/>
    <s v="NA"/>
    <s v="NA"/>
    <s v="NA"/>
    <m/>
    <m/>
    <m/>
    <m/>
    <m/>
    <m/>
    <n v="0"/>
    <e v="#N/A"/>
    <e v="#N/A"/>
    <e v="#N/A"/>
    <e v="#N/A"/>
  </r>
  <r>
    <x v="1"/>
    <x v="0"/>
    <s v="120000-800000"/>
    <n v="260000"/>
    <s v="Large"/>
    <x v="13"/>
    <s v="Commercial LTG/PWR"/>
    <s v="VFD"/>
    <s v="NA"/>
    <x v="29"/>
    <s v="NA"/>
    <s v="NA"/>
    <s v="NA"/>
    <s v="NA"/>
    <s v="NA"/>
    <s v="NA"/>
    <s v="NA"/>
    <s v="NA"/>
    <s v="NA"/>
    <n v="0"/>
    <n v="0"/>
    <n v="0"/>
    <n v="0"/>
    <n v="0"/>
    <n v="0"/>
    <s v="NA"/>
    <s v="NA"/>
    <s v="NA"/>
    <s v="NA"/>
    <m/>
    <m/>
    <m/>
    <m/>
    <m/>
    <m/>
    <n v="0"/>
    <e v="#N/A"/>
    <e v="#N/A"/>
    <e v="#N/A"/>
    <e v="#N/A"/>
  </r>
  <r>
    <x v="1"/>
    <x v="0"/>
    <s v="120000-800000"/>
    <n v="260000"/>
    <s v="Large"/>
    <x v="13"/>
    <s v="Commercial LTG/PWR"/>
    <s v="Sub-metering"/>
    <s v="NA"/>
    <x v="29"/>
    <s v="NA"/>
    <s v="NA"/>
    <s v="NA"/>
    <s v="NA"/>
    <s v="NA"/>
    <s v="NA"/>
    <s v="NA"/>
    <s v="NA"/>
    <s v="NA"/>
    <n v="0"/>
    <n v="0"/>
    <n v="0"/>
    <n v="0"/>
    <n v="0"/>
    <n v="0"/>
    <s v="NA"/>
    <s v="NA"/>
    <s v="NA"/>
    <s v="NA"/>
    <m/>
    <m/>
    <m/>
    <m/>
    <m/>
    <m/>
    <n v="0"/>
    <e v="#N/A"/>
    <e v="#N/A"/>
    <e v="#N/A"/>
    <e v="#N/A"/>
  </r>
  <r>
    <x v="1"/>
    <x v="0"/>
    <s v="120000-800000"/>
    <n v="260000"/>
    <s v="Large"/>
    <x v="13"/>
    <s v="Commercial LTG/PWR"/>
    <s v="DATA/AV/Access CNTRL"/>
    <s v="NA"/>
    <x v="29"/>
    <s v="NA"/>
    <s v="NA"/>
    <s v="NA"/>
    <s v="NA"/>
    <s v="NA"/>
    <s v="NA"/>
    <s v="NA"/>
    <s v="NA"/>
    <s v="NA"/>
    <n v="0"/>
    <n v="0"/>
    <n v="0"/>
    <n v="0"/>
    <n v="0"/>
    <n v="0"/>
    <s v="NA"/>
    <s v="NA"/>
    <s v="NA"/>
    <s v="NA"/>
    <m/>
    <m/>
    <m/>
    <m/>
    <m/>
    <m/>
    <n v="0"/>
    <e v="#N/A"/>
    <e v="#N/A"/>
    <e v="#N/A"/>
    <e v="#N/A"/>
  </r>
  <r>
    <x v="1"/>
    <x v="0"/>
    <s v="120000-800000"/>
    <n v="260000"/>
    <s v="Large"/>
    <x v="13"/>
    <s v="Commercial LTG/PWR"/>
    <s v="DAS - emergency responder radio only"/>
    <s v="NA"/>
    <x v="29"/>
    <s v="NA"/>
    <s v="NA"/>
    <s v="NA"/>
    <s v="NA"/>
    <s v="NA"/>
    <s v="NA"/>
    <s v="NA"/>
    <s v="NA"/>
    <s v="NA"/>
    <n v="0"/>
    <n v="0"/>
    <n v="0"/>
    <n v="0"/>
    <n v="0"/>
    <n v="0"/>
    <s v="NA"/>
    <s v="NA"/>
    <s v="NA"/>
    <s v="NA"/>
    <m/>
    <m/>
    <m/>
    <m/>
    <m/>
    <m/>
    <n v="0"/>
    <e v="#N/A"/>
    <e v="#N/A"/>
    <e v="#N/A"/>
    <e v="#N/A"/>
  </r>
  <r>
    <x v="1"/>
    <x v="0"/>
    <s v="120000-800000"/>
    <n v="260000"/>
    <s v="Large"/>
    <x v="13"/>
    <s v="Commercial LTG/PWR"/>
    <s v="FA"/>
    <s v="NA"/>
    <x v="29"/>
    <s v="NA"/>
    <s v="NA"/>
    <s v="NA"/>
    <s v="NA"/>
    <s v="NA"/>
    <s v="NA"/>
    <s v="NA"/>
    <s v="NA"/>
    <s v="NA"/>
    <n v="0"/>
    <n v="0"/>
    <n v="0"/>
    <n v="0"/>
    <n v="0"/>
    <n v="0"/>
    <s v="NA"/>
    <s v="NA"/>
    <s v="NA"/>
    <s v="NA"/>
    <m/>
    <m/>
    <m/>
    <m/>
    <m/>
    <m/>
    <n v="0"/>
    <e v="#N/A"/>
    <e v="#N/A"/>
    <e v="#N/A"/>
    <e v="#N/A"/>
  </r>
  <r>
    <x v="1"/>
    <x v="1"/>
    <s v="120000-800000"/>
    <n v="260000"/>
    <s v="Large"/>
    <x v="14"/>
    <s v="Commercial LTG/PWR"/>
    <s v="In building utility transformer vault and oil filled transformers"/>
    <s v="Equipment"/>
    <x v="45"/>
    <n v="3.9E-2"/>
    <n v="2.7299999999999998E-2"/>
    <s v="0.0395.46"/>
    <n v="7.009615384615385E-2"/>
    <n v="6.3086538461538472E-2"/>
    <n v="7.7105769230769228E-2"/>
    <s v="NA"/>
    <s v="NA"/>
    <s v="NA"/>
    <n v="2.7299999999999998E-2"/>
    <n v="7.7105769230769228E-2"/>
    <n v="2.4902884615384615E-2"/>
    <n v="5.2202884615384609E-2"/>
    <n v="0.25427856699751861"/>
    <n v="0.47704039343537608"/>
    <s v="NA"/>
    <s v="NA"/>
    <s v="NA"/>
    <s v="NA"/>
    <m/>
    <m/>
    <m/>
    <m/>
    <m/>
    <m/>
    <n v="0.13174172556141439"/>
    <n v="2.9801448052109184E-13"/>
    <n v="2.4006439510235731E-4"/>
    <n v="3.4988730818858566E-5"/>
    <n v="3.0004870905707193E-5"/>
  </r>
  <r>
    <x v="1"/>
    <x v="1"/>
    <s v="120000-800000"/>
    <n v="260000"/>
    <s v="Large"/>
    <x v="14"/>
    <s v="Commercial LTG/PWR"/>
    <s v="Backup generator for life safety and optional standby systems 1200kw diesel"/>
    <s v="Equipment"/>
    <x v="48"/>
    <n v="1.9519230769230768E-4"/>
    <n v="1.8933653846153845E-4"/>
    <n v="2.0104807692307691E-4"/>
    <n v="0.13086923076923077"/>
    <n v="0.11778230769230769"/>
    <n v="0.14395615384615384"/>
    <s v="NA"/>
    <s v="NA"/>
    <s v="NA"/>
    <n v="1.8933653846153845E-4"/>
    <n v="0.14395615384615384"/>
    <n v="7.1883408653846154E-2"/>
    <n v="7.2072745192307691E-2"/>
    <n v="0.35106401690446648"/>
    <n v="0.99737298006401254"/>
    <s v="NA"/>
    <s v="NA"/>
    <s v="NA"/>
    <s v="NA"/>
    <m/>
    <m/>
    <m/>
    <m/>
    <m/>
    <m/>
    <n v="0.18188626715820408"/>
    <n v="4.1144702781203475E-13"/>
    <n v="3.3143953835950682E-4"/>
    <n v="4.830640872605459E-5"/>
    <n v="4.1425553994727043E-5"/>
  </r>
  <r>
    <x v="1"/>
    <x v="1"/>
    <s v="120000-800000"/>
    <n v="260000"/>
    <s v="Large"/>
    <x v="14"/>
    <s v="Commercial LTG/PWR"/>
    <s v="Enhanced lighting controls (Occupancy Sensors, network controlled relay panels,  dimming, addressable fixtures)"/>
    <s v="Equipment"/>
    <x v="19"/>
    <n v="0"/>
    <n v="0"/>
    <n v="0"/>
    <n v="2.8571428571428579E-4"/>
    <n v="2.5714285714285721E-4"/>
    <n v="3.1428571428571437E-4"/>
    <s v="NA"/>
    <s v="NA"/>
    <s v="NA"/>
    <n v="0"/>
    <n v="3.1428571428571437E-4"/>
    <n v="1.5714285714285719E-4"/>
    <n v="1.5714285714285719E-4"/>
    <n v="7.6543778801843338E-4"/>
    <n v="1"/>
    <s v="NA"/>
    <s v="NA"/>
    <s v="NA"/>
    <s v="NA"/>
    <m/>
    <m/>
    <m/>
    <m/>
    <m/>
    <m/>
    <n v="3.4444700460829502E-3"/>
    <n v="7.3788202764976976E-10"/>
    <n v="7.8074654377880203E-6"/>
    <n v="2.0284101382488486E-6"/>
    <n v="5.5034976958525367E-7"/>
  </r>
  <r>
    <x v="1"/>
    <x v="1"/>
    <s v="120000-800000"/>
    <n v="260000"/>
    <s v="Large"/>
    <x v="14"/>
    <s v="Commercial LTG/PWR"/>
    <s v="Enhanced lighting controls (Occupancy Sensors, network controlled relay panels,  dimming, addressable fixtures)"/>
    <s v="Material "/>
    <x v="18"/>
    <s v="NA"/>
    <s v="NA"/>
    <s v="NA"/>
    <n v="6.9171428571428453E-2"/>
    <n v="6.2254285714285609E-2"/>
    <n v="7.6088571428571297E-2"/>
    <s v="NA"/>
    <s v="NA"/>
    <s v="NA"/>
    <n v="6.2254285714285609E-2"/>
    <n v="7.6088571428571297E-2"/>
    <n v="6.9171428571428439E-3"/>
    <n v="6.9171428571428453E-2"/>
    <n v="0.33693179723502248"/>
    <n v="9.9999999999999978E-2"/>
    <s v="NA"/>
    <s v="NA"/>
    <s v="NA"/>
    <s v="NA"/>
    <m/>
    <m/>
    <m/>
    <m/>
    <m/>
    <m/>
    <n v="2.9080583419354791E-2"/>
    <n v="9.6834198525345463E-13"/>
    <n v="1.3918652543778778E-4"/>
    <n v="1.1859999262672792E-5"/>
    <n v="1.033369822119814E-5"/>
  </r>
  <r>
    <x v="1"/>
    <x v="1"/>
    <s v="120000-800000"/>
    <n v="260000"/>
    <s v="Large"/>
    <x v="14"/>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120000-800000"/>
    <n v="260000"/>
    <s v="Large"/>
    <x v="14"/>
    <s v="Commercial LTG/PWR"/>
    <s v="LED Lighting"/>
    <s v="Material "/>
    <x v="21"/>
    <n v="0.01"/>
    <n v="9.7000000000000003E-3"/>
    <n v="1.03E-2"/>
    <n v="1.0229857142857153E-2"/>
    <n v="9.2068714285714372E-3"/>
    <n v="1.125284285714287E-2"/>
    <s v="NA"/>
    <s v="NA"/>
    <s v="NA"/>
    <n v="9.2068714285714372E-3"/>
    <n v="1.125284285714287E-2"/>
    <n v="1.0229857142857162E-3"/>
    <n v="1.0229857142857153E-2"/>
    <n v="4.9829304147465496E-2"/>
    <n v="0.10000000000000009"/>
    <s v="NA"/>
    <s v="NA"/>
    <s v="NA"/>
    <s v="NA"/>
    <m/>
    <m/>
    <m/>
    <m/>
    <m/>
    <m/>
    <n v="4.3007672409677471E-3"/>
    <n v="1.4320942011981584E-13"/>
    <n v="2.0584485543317996E-5"/>
    <n v="1.7539915059907855E-6"/>
    <n v="1.5282647582027669E-6"/>
  </r>
  <r>
    <x v="1"/>
    <x v="1"/>
    <s v="120000-800000"/>
    <n v="260000"/>
    <s v="Large"/>
    <x v="14"/>
    <s v="Commercial LTG/PWR"/>
    <s v="Daylight Sensors"/>
    <s v="Equipment"/>
    <x v="34"/>
    <n v="3.4000000000000002E-4"/>
    <n v="3.2980000000000005E-4"/>
    <n v="3.502E-4"/>
    <n v="1.4999999999999999E-4"/>
    <n v="1.3499999999999997E-4"/>
    <n v="1.65E-4"/>
    <s v="NA"/>
    <s v="NA"/>
    <s v="NA"/>
    <n v="1.3499999999999997E-4"/>
    <n v="3.502E-4"/>
    <n v="1.0760000000000001E-4"/>
    <n v="2.4259999999999999E-4"/>
    <n v="1.1816967741935483E-3"/>
    <n v="0.44352844187963736"/>
    <s v="NA"/>
    <s v="NA"/>
    <s v="NA"/>
    <s v="NA"/>
    <m/>
    <m/>
    <m/>
    <m/>
    <m/>
    <m/>
    <n v="5.3176354838709678E-3"/>
    <n v="1.1391556903225806E-9"/>
    <n v="1.2053307096774195E-5"/>
    <n v="3.1314964516129032E-6"/>
    <n v="8.4963998064516124E-7"/>
  </r>
  <r>
    <x v="1"/>
    <x v="1"/>
    <s v="120000-800000"/>
    <n v="260000"/>
    <s v="Large"/>
    <x v="14"/>
    <s v="Commercial LTG/PWR"/>
    <s v="6000A Service Distribution"/>
    <s v="Material "/>
    <x v="35"/>
    <n v="0.08"/>
    <n v="7.7600000000000002E-2"/>
    <n v="8.2400000000000001E-2"/>
    <n v="6.2714285714285778E-2"/>
    <n v="5.6442857142857197E-2"/>
    <n v="6.8985714285714358E-2"/>
    <s v="NA"/>
    <s v="NA"/>
    <s v="NA"/>
    <n v="5.6442857142857197E-2"/>
    <n v="8.2400000000000001E-2"/>
    <n v="1.2978571428571402E-2"/>
    <n v="6.9421428571428606E-2"/>
    <n v="0.33814953917050711"/>
    <n v="0.18695339026648786"/>
    <s v="NA"/>
    <s v="NA"/>
    <s v="NA"/>
    <s v="NA"/>
    <m/>
    <m/>
    <m/>
    <m/>
    <m/>
    <m/>
    <n v="2.9185686725806469E-2"/>
    <n v="9.7184177557603743E-13"/>
    <n v="1.3968957463133649E-4"/>
    <n v="1.1902863778801851E-5"/>
    <n v="1.0371046366359455E-5"/>
  </r>
  <r>
    <x v="1"/>
    <x v="1"/>
    <s v="120000-800000"/>
    <n v="260000"/>
    <s v="Large"/>
    <x v="14"/>
    <s v="Commercial LTG/PWR"/>
    <s v="4000A copper bus duct riser"/>
    <s v="Material "/>
    <x v="22"/>
    <n v="0.16"/>
    <n v="0.1552"/>
    <n v="0.1648"/>
    <n v="7.7528571428571544E-2"/>
    <n v="6.9775714285714385E-2"/>
    <n v="8.5281428571428702E-2"/>
    <s v="NA"/>
    <s v="NA"/>
    <s v="NA"/>
    <n v="6.9775714285714385E-2"/>
    <n v="0.1648"/>
    <n v="4.7512142857142808E-2"/>
    <n v="0.11728785714285719"/>
    <n v="0.57130536866359471"/>
    <n v="0.40509004098585227"/>
    <s v="NA"/>
    <s v="NA"/>
    <s v="NA"/>
    <s v="NA"/>
    <m/>
    <m/>
    <m/>
    <m/>
    <m/>
    <m/>
    <n v="1.6110811396313369"/>
    <n v="3.1764578497695865E-8"/>
    <n v="8.0554056981566851E-3"/>
    <n v="3.6277890910138268E-4"/>
    <n v="0.1188315166820277"/>
  </r>
  <r>
    <x v="1"/>
    <x v="1"/>
    <s v="120000-800000"/>
    <n v="260000"/>
    <s v="Large"/>
    <x v="14"/>
    <s v="Commercial LTG/PWR"/>
    <s v="Energy meters for branch circuit monitoring by system"/>
    <s v="NA"/>
    <x v="29"/>
    <s v="NA"/>
    <s v="NA"/>
    <s v="NA"/>
    <s v="NA"/>
    <s v="NA"/>
    <s v="NA"/>
    <s v="NA"/>
    <s v="NA"/>
    <s v="NA"/>
    <n v="0"/>
    <n v="0"/>
    <n v="0"/>
    <n v="0"/>
    <n v="0"/>
    <n v="0"/>
    <s v="NA"/>
    <s v="NA"/>
    <s v="NA"/>
    <s v="NA"/>
    <m/>
    <m/>
    <m/>
    <m/>
    <m/>
    <m/>
    <n v="0"/>
    <e v="#N/A"/>
    <e v="#N/A"/>
    <e v="#N/A"/>
    <e v="#N/A"/>
  </r>
  <r>
    <x v="1"/>
    <x v="1"/>
    <s v="120000-800000"/>
    <n v="260000"/>
    <s v="Large"/>
    <x v="14"/>
    <s v="Commercial LTG/PWR"/>
    <s v="Sub-Metering"/>
    <s v="NA"/>
    <x v="29"/>
    <s v="NA"/>
    <s v="NA"/>
    <s v="NA"/>
    <s v="NA"/>
    <s v="NA"/>
    <s v="NA"/>
    <s v="NA"/>
    <s v="NA"/>
    <s v="NA"/>
    <n v="0"/>
    <n v="0"/>
    <n v="0"/>
    <n v="0"/>
    <n v="0"/>
    <n v="0"/>
    <s v="NA"/>
    <s v="NA"/>
    <s v="NA"/>
    <s v="NA"/>
    <m/>
    <m/>
    <m/>
    <m/>
    <m/>
    <m/>
    <n v="0"/>
    <e v="#N/A"/>
    <e v="#N/A"/>
    <e v="#N/A"/>
    <e v="#N/A"/>
  </r>
  <r>
    <x v="1"/>
    <x v="1"/>
    <s v="120000-800000"/>
    <n v="260000"/>
    <s v="Large"/>
    <x v="14"/>
    <s v="Commercial LTG/PWR"/>
    <s v="PV (10000w Solar)"/>
    <s v="NA"/>
    <x v="29"/>
    <s v="NA"/>
    <s v="NA"/>
    <s v="NA"/>
    <s v="NA"/>
    <s v="NA"/>
    <s v="NA"/>
    <s v="NA"/>
    <s v="NA"/>
    <s v="NA"/>
    <n v="0"/>
    <n v="0"/>
    <n v="0"/>
    <n v="0"/>
    <n v="0"/>
    <n v="0"/>
    <s v="NA"/>
    <s v="NA"/>
    <s v="NA"/>
    <s v="NA"/>
    <m/>
    <m/>
    <m/>
    <m/>
    <m/>
    <m/>
    <n v="0"/>
    <e v="#N/A"/>
    <e v="#N/A"/>
    <e v="#N/A"/>
    <e v="#N/A"/>
  </r>
  <r>
    <x v="1"/>
    <x v="1"/>
    <s v="120000-800000"/>
    <n v="260000"/>
    <s v="Large"/>
    <x v="14"/>
    <s v="Commercial LTG/PWR"/>
    <s v="DATA/AV/Access CNTRL"/>
    <s v="NA"/>
    <x v="29"/>
    <s v="NA"/>
    <s v="NA"/>
    <s v="NA"/>
    <s v="NA"/>
    <s v="NA"/>
    <s v="NA"/>
    <s v="NA"/>
    <s v="NA"/>
    <s v="NA"/>
    <n v="0"/>
    <n v="0"/>
    <n v="0"/>
    <n v="0"/>
    <n v="0"/>
    <n v="0"/>
    <s v="NA"/>
    <s v="NA"/>
    <s v="NA"/>
    <s v="NA"/>
    <m/>
    <m/>
    <m/>
    <m/>
    <m/>
    <m/>
    <n v="0"/>
    <e v="#N/A"/>
    <e v="#N/A"/>
    <e v="#N/A"/>
    <e v="#N/A"/>
  </r>
  <r>
    <x v="1"/>
    <x v="1"/>
    <s v="120000-800000"/>
    <n v="260000"/>
    <s v="Large"/>
    <x v="14"/>
    <s v="Commercial LTG/PWR"/>
    <s v="DAS - Cellular and emergency radio"/>
    <s v="NA"/>
    <x v="29"/>
    <s v="NA"/>
    <s v="NA"/>
    <s v="NA"/>
    <s v="NA"/>
    <s v="NA"/>
    <s v="NA"/>
    <s v="NA"/>
    <s v="NA"/>
    <s v="NA"/>
    <n v="0"/>
    <n v="0"/>
    <n v="0"/>
    <n v="0"/>
    <n v="0"/>
    <n v="0"/>
    <s v="NA"/>
    <s v="NA"/>
    <s v="NA"/>
    <s v="NA"/>
    <m/>
    <m/>
    <m/>
    <m/>
    <m/>
    <m/>
    <n v="0"/>
    <e v="#N/A"/>
    <e v="#N/A"/>
    <e v="#N/A"/>
    <e v="#N/A"/>
  </r>
  <r>
    <x v="1"/>
    <x v="1"/>
    <s v="120000-800000"/>
    <n v="260000"/>
    <s v="Large"/>
    <x v="14"/>
    <s v="Commercial LTG/PWR"/>
    <s v="FA"/>
    <s v="NA"/>
    <x v="29"/>
    <s v="NA"/>
    <s v="NA"/>
    <s v="NA"/>
    <s v="NA"/>
    <s v="NA"/>
    <s v="NA"/>
    <s v="NA"/>
    <s v="NA"/>
    <s v="NA"/>
    <n v="0"/>
    <n v="0"/>
    <n v="0"/>
    <n v="0"/>
    <n v="0"/>
    <n v="0"/>
    <s v="NA"/>
    <s v="NA"/>
    <s v="NA"/>
    <s v="NA"/>
    <m/>
    <m/>
    <m/>
    <m/>
    <m/>
    <m/>
    <n v="0"/>
    <e v="#N/A"/>
    <e v="#N/A"/>
    <e v="#N/A"/>
    <e v="#N/A"/>
  </r>
  <r>
    <x v="1"/>
    <x v="1"/>
    <s v="120000-800000"/>
    <n v="260000"/>
    <s v="Large"/>
    <x v="14"/>
    <s v="Commercial LTG/PWR"/>
    <s v="PV (10000w Solar)"/>
    <s v="NA"/>
    <x v="29"/>
    <s v="NA"/>
    <s v="NA"/>
    <s v="NA"/>
    <s v="NA"/>
    <s v="NA"/>
    <s v="NA"/>
    <s v="NA"/>
    <s v="NA"/>
    <s v="NA"/>
    <n v="0"/>
    <n v="0"/>
    <n v="0"/>
    <n v="0"/>
    <n v="0"/>
    <n v="0"/>
    <s v="NA"/>
    <s v="NA"/>
    <s v="NA"/>
    <s v="NA"/>
    <m/>
    <m/>
    <m/>
    <m/>
    <m/>
    <m/>
    <n v="0"/>
    <e v="#N/A"/>
    <e v="#N/A"/>
    <e v="#N/A"/>
    <e v="#N/A"/>
  </r>
  <r>
    <x v="1"/>
    <x v="1"/>
    <s v="120000-800000"/>
    <n v="260000"/>
    <s v="Large"/>
    <x v="14"/>
    <s v="Commercial LTG/PWR"/>
    <s v="VFD"/>
    <s v="NA"/>
    <x v="29"/>
    <s v="NA"/>
    <s v="NA"/>
    <s v="NA"/>
    <s v="NA"/>
    <s v="NA"/>
    <s v="NA"/>
    <s v="NA"/>
    <s v="NA"/>
    <s v="NA"/>
    <n v="0"/>
    <n v="0"/>
    <n v="0"/>
    <n v="0"/>
    <n v="0"/>
    <n v="0"/>
    <s v="NA"/>
    <s v="NA"/>
    <s v="NA"/>
    <s v="NA"/>
    <m/>
    <m/>
    <m/>
    <m/>
    <m/>
    <m/>
    <n v="0"/>
    <e v="#N/A"/>
    <e v="#N/A"/>
    <e v="#N/A"/>
    <e v="#N/A"/>
  </r>
  <r>
    <x v="1"/>
    <x v="1"/>
    <s v="120000-800000"/>
    <n v="260000"/>
    <s v="Large"/>
    <x v="15"/>
    <s v="Commercial LTG/PWR"/>
    <s v="In building utility transformer vault and oil filled transformers"/>
    <s v="Equipment"/>
    <x v="45"/>
    <n v="3.9E-2"/>
    <n v="2.7299999999999998E-2"/>
    <s v="0.0395.46"/>
    <n v="7.009615384615385E-2"/>
    <n v="6.3086538461538472E-2"/>
    <n v="7.7105769230769228E-2"/>
    <s v="NA"/>
    <s v="NA"/>
    <s v="NA"/>
    <n v="2.7299999999999998E-2"/>
    <n v="7.7105769230769228E-2"/>
    <n v="2.4902884615384615E-2"/>
    <n v="5.2202884615384609E-2"/>
    <n v="0.25427856699751861"/>
    <n v="0.47704039343537608"/>
    <s v="NA"/>
    <s v="NA"/>
    <s v="NA"/>
    <s v="NA"/>
    <m/>
    <m/>
    <m/>
    <m/>
    <m/>
    <m/>
    <n v="0.13174172556141439"/>
    <n v="2.9801448052109184E-13"/>
    <n v="2.4006439510235731E-4"/>
    <n v="3.4988730818858566E-5"/>
    <n v="3.0004870905707193E-5"/>
  </r>
  <r>
    <x v="1"/>
    <x v="1"/>
    <s v="120000-800000"/>
    <n v="260000"/>
    <s v="Large"/>
    <x v="15"/>
    <s v="Commercial LTG/PWR"/>
    <s v="Backup generator for life safety and optional standby systems 1200kw diesel"/>
    <s v="Equipment"/>
    <x v="48"/>
    <n v="1.9519230769230768E-4"/>
    <n v="1.8933653846153845E-4"/>
    <n v="2.0104807692307691E-4"/>
    <n v="0.13086923076923077"/>
    <n v="0.11778230769230769"/>
    <n v="0.14395615384615384"/>
    <s v="NA"/>
    <s v="NA"/>
    <s v="NA"/>
    <n v="1.8933653846153845E-4"/>
    <n v="0.14395615384615384"/>
    <n v="7.1883408653846154E-2"/>
    <n v="7.2072745192307691E-2"/>
    <n v="0.35106401690446648"/>
    <n v="0.99737298006401254"/>
    <s v="NA"/>
    <s v="NA"/>
    <s v="NA"/>
    <s v="NA"/>
    <m/>
    <m/>
    <m/>
    <m/>
    <m/>
    <m/>
    <n v="0.18188626715820408"/>
    <n v="4.1144702781203475E-13"/>
    <n v="3.3143953835950682E-4"/>
    <n v="4.830640872605459E-5"/>
    <n v="4.1425553994727043E-5"/>
  </r>
  <r>
    <x v="1"/>
    <x v="1"/>
    <s v="120000-800000"/>
    <n v="260000"/>
    <s v="Large"/>
    <x v="15"/>
    <s v="Commercial LTG/PWR"/>
    <s v="Enhanced lighting controls (Occupancy Sensors, network controlled relay panels,  dimming, addressable fixtures)"/>
    <s v="Equipment"/>
    <x v="19"/>
    <n v="0"/>
    <n v="0"/>
    <n v="0"/>
    <n v="2.8571428571428579E-4"/>
    <n v="2.5714285714285721E-4"/>
    <n v="3.1428571428571437E-4"/>
    <s v="NA"/>
    <s v="NA"/>
    <s v="NA"/>
    <n v="0"/>
    <n v="3.1428571428571437E-4"/>
    <n v="1.5714285714285719E-4"/>
    <n v="1.5714285714285719E-4"/>
    <n v="7.6543778801843338E-4"/>
    <n v="1"/>
    <s v="NA"/>
    <s v="NA"/>
    <s v="NA"/>
    <s v="NA"/>
    <m/>
    <m/>
    <m/>
    <m/>
    <m/>
    <m/>
    <n v="3.4444700460829502E-3"/>
    <n v="7.3788202764976976E-10"/>
    <n v="7.8074654377880203E-6"/>
    <n v="2.0284101382488486E-6"/>
    <n v="5.5034976958525367E-7"/>
  </r>
  <r>
    <x v="1"/>
    <x v="1"/>
    <s v="120000-800000"/>
    <n v="260000"/>
    <s v="Large"/>
    <x v="15"/>
    <s v="Commercial LTG/PWR"/>
    <s v="Enhanced lighting controls (Occupancy Sensors, network controlled relay panels,  dimming, addressable fixtures)"/>
    <s v="Material "/>
    <x v="18"/>
    <s v="NA"/>
    <s v="NA"/>
    <s v="NA"/>
    <n v="6.9171428571428453E-2"/>
    <n v="6.2254285714285609E-2"/>
    <n v="7.6088571428571297E-2"/>
    <s v="NA"/>
    <s v="NA"/>
    <s v="NA"/>
    <n v="6.2254285714285609E-2"/>
    <n v="7.6088571428571297E-2"/>
    <n v="6.9171428571428439E-3"/>
    <n v="6.9171428571428453E-2"/>
    <n v="0.33693179723502248"/>
    <n v="9.9999999999999978E-2"/>
    <s v="NA"/>
    <s v="NA"/>
    <s v="NA"/>
    <s v="NA"/>
    <m/>
    <m/>
    <m/>
    <m/>
    <m/>
    <m/>
    <n v="2.9080583419354791E-2"/>
    <n v="9.6834198525345463E-13"/>
    <n v="1.3918652543778778E-4"/>
    <n v="1.1859999262672792E-5"/>
    <n v="1.033369822119814E-5"/>
  </r>
  <r>
    <x v="1"/>
    <x v="1"/>
    <s v="120000-800000"/>
    <n v="260000"/>
    <s v="Large"/>
    <x v="15"/>
    <s v="Commercial LTG/PWR"/>
    <s v="LED Lighting"/>
    <s v="Equipment"/>
    <x v="20"/>
    <n v="0.12"/>
    <n v="0.11639999999999999"/>
    <n v="0.1236"/>
    <n v="0.12"/>
    <n v="0.108"/>
    <n v="0.13200000000000001"/>
    <s v="NA"/>
    <s v="NA"/>
    <s v="NA"/>
    <n v="0.108"/>
    <n v="0.13200000000000001"/>
    <n v="1.2000000000000004E-2"/>
    <n v="0.12"/>
    <n v="0.58451612903225802"/>
    <n v="0.10000000000000003"/>
    <s v="NA"/>
    <s v="NA"/>
    <s v="NA"/>
    <s v="NA"/>
    <m/>
    <m/>
    <m/>
    <m/>
    <m/>
    <m/>
    <n v="6.605032258064516"/>
    <n v="5.2723354838709675E-7"/>
    <n v="8.1832258064516127E-3"/>
    <n v="2.3439096774193545E-3"/>
    <n v="1.350232258064516E-3"/>
  </r>
  <r>
    <x v="1"/>
    <x v="1"/>
    <s v="120000-800000"/>
    <n v="260000"/>
    <s v="Large"/>
    <x v="15"/>
    <s v="Commercial LTG/PWR"/>
    <s v="LED Lighting"/>
    <s v="Material "/>
    <x v="21"/>
    <n v="0.01"/>
    <n v="9.7000000000000003E-3"/>
    <n v="1.03E-2"/>
    <n v="1.0229857142857153E-2"/>
    <n v="9.2068714285714372E-3"/>
    <n v="1.125284285714287E-2"/>
    <s v="NA"/>
    <s v="NA"/>
    <s v="NA"/>
    <n v="9.2068714285714372E-3"/>
    <n v="1.125284285714287E-2"/>
    <n v="1.0229857142857162E-3"/>
    <n v="1.0229857142857153E-2"/>
    <n v="4.9829304147465496E-2"/>
    <n v="0.10000000000000009"/>
    <s v="NA"/>
    <s v="NA"/>
    <s v="NA"/>
    <s v="NA"/>
    <m/>
    <m/>
    <m/>
    <m/>
    <m/>
    <m/>
    <n v="4.3007672409677471E-3"/>
    <n v="1.4320942011981584E-13"/>
    <n v="2.0584485543317996E-5"/>
    <n v="1.7539915059907855E-6"/>
    <n v="1.5282647582027669E-6"/>
  </r>
  <r>
    <x v="1"/>
    <x v="1"/>
    <s v="120000-800000"/>
    <n v="260000"/>
    <s v="Large"/>
    <x v="15"/>
    <s v="Commercial LTG/PWR"/>
    <s v="Daylight Sensors"/>
    <s v="Equipment"/>
    <x v="34"/>
    <n v="3.4000000000000002E-4"/>
    <n v="3.2980000000000005E-4"/>
    <n v="3.502E-4"/>
    <n v="1.4999999999999999E-4"/>
    <n v="1.3499999999999997E-4"/>
    <n v="1.65E-4"/>
    <s v="NA"/>
    <s v="NA"/>
    <s v="NA"/>
    <n v="1.3499999999999997E-4"/>
    <n v="3.502E-4"/>
    <n v="1.0760000000000001E-4"/>
    <n v="2.4259999999999999E-4"/>
    <n v="1.1816967741935483E-3"/>
    <n v="0.44352844187963736"/>
    <s v="NA"/>
    <s v="NA"/>
    <s v="NA"/>
    <s v="NA"/>
    <m/>
    <m/>
    <m/>
    <m/>
    <m/>
    <m/>
    <n v="5.3176354838709678E-3"/>
    <n v="1.1391556903225806E-9"/>
    <n v="1.2053307096774195E-5"/>
    <n v="3.1314964516129032E-6"/>
    <n v="8.4963998064516124E-7"/>
  </r>
  <r>
    <x v="1"/>
    <x v="1"/>
    <s v="120000-800000"/>
    <n v="260000"/>
    <s v="Large"/>
    <x v="15"/>
    <s v="Commercial LTG/PWR"/>
    <s v="6000A Service Distribution"/>
    <s v="Material "/>
    <x v="35"/>
    <n v="0.08"/>
    <n v="7.7600000000000002E-2"/>
    <n v="8.2400000000000001E-2"/>
    <n v="6.2714285714285778E-2"/>
    <n v="5.6442857142857197E-2"/>
    <n v="6.8985714285714358E-2"/>
    <s v="NA"/>
    <s v="NA"/>
    <s v="NA"/>
    <n v="5.6442857142857197E-2"/>
    <n v="8.2400000000000001E-2"/>
    <n v="1.2978571428571402E-2"/>
    <n v="6.9421428571428606E-2"/>
    <n v="0.33814953917050711"/>
    <n v="0.18695339026648786"/>
    <s v="NA"/>
    <s v="NA"/>
    <s v="NA"/>
    <s v="NA"/>
    <m/>
    <m/>
    <m/>
    <m/>
    <m/>
    <m/>
    <n v="2.9185686725806469E-2"/>
    <n v="9.7184177557603743E-13"/>
    <n v="1.3968957463133649E-4"/>
    <n v="1.1902863778801851E-5"/>
    <n v="1.0371046366359455E-5"/>
  </r>
  <r>
    <x v="1"/>
    <x v="1"/>
    <s v="120000-800000"/>
    <n v="260000"/>
    <s v="Large"/>
    <x v="15"/>
    <s v="Commercial LTG/PWR"/>
    <s v="4000A copper bus duct riser"/>
    <s v="Material "/>
    <x v="22"/>
    <n v="0.16"/>
    <n v="0.1552"/>
    <n v="0.1648"/>
    <n v="7.7528571428571544E-2"/>
    <n v="6.9775714285714385E-2"/>
    <n v="8.5281428571428702E-2"/>
    <s v="NA"/>
    <s v="NA"/>
    <s v="NA"/>
    <n v="6.9775714285714385E-2"/>
    <n v="0.1648"/>
    <n v="4.7512142857142808E-2"/>
    <n v="0.11728785714285719"/>
    <n v="0.57130536866359471"/>
    <n v="0.40509004098585227"/>
    <s v="NA"/>
    <s v="NA"/>
    <s v="NA"/>
    <s v="NA"/>
    <m/>
    <m/>
    <m/>
    <m/>
    <m/>
    <m/>
    <n v="1.6110811396313369"/>
    <n v="3.1764578497695865E-8"/>
    <n v="8.0554056981566851E-3"/>
    <n v="3.6277890910138268E-4"/>
    <n v="0.1188315166820277"/>
  </r>
  <r>
    <x v="1"/>
    <x v="1"/>
    <s v="120000-800000"/>
    <n v="260000"/>
    <s v="Large"/>
    <x v="15"/>
    <s v="Commercial LTG/PWR"/>
    <s v="Energy meters for branch circuit monitoring by system"/>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Sub-Metering"/>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PV (10000w Solar)"/>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DATA/AV/Access CNTRL"/>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DAS - Cellular and emergency radio"/>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FA"/>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PV (10000w Solar)"/>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1"/>
    <x v="1"/>
    <s v="120000-800000"/>
    <n v="260000"/>
    <s v="Large"/>
    <x v="15"/>
    <s v="Commercial LTG/PWR"/>
    <s v="VFD"/>
    <s v="NA"/>
    <x v="29"/>
    <n v="3.4000000000000002E-4"/>
    <s v="NA"/>
    <s v="NA"/>
    <n v="3.4000000000000002E-4"/>
    <s v="NA"/>
    <s v="NA"/>
    <n v="3.4000000000000002E-4"/>
    <s v="NA"/>
    <s v="NA"/>
    <n v="3.4000000000000002E-4"/>
    <n v="3.4000000000000002E-4"/>
    <n v="0"/>
    <n v="3.4000000000000002E-4"/>
    <n v="1.6561290322580648E-3"/>
    <n v="0"/>
    <s v="NA"/>
    <s v="NA"/>
    <s v="NA"/>
    <s v="NA"/>
    <m/>
    <m/>
    <m/>
    <m/>
    <m/>
    <m/>
    <n v="0"/>
    <e v="#N/A"/>
    <e v="#N/A"/>
    <e v="#N/A"/>
    <e v="#N/A"/>
  </r>
  <r>
    <x v="2"/>
    <x v="0"/>
    <s v="120000-800000"/>
    <n v="260000"/>
    <s v="Large"/>
    <x v="12"/>
    <s v="Water"/>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r>
  <r>
    <x v="2"/>
    <x v="0"/>
    <s v="120000-800000"/>
    <n v="260000"/>
    <s v="Large"/>
    <x v="12"/>
    <s v="Water"/>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r>
  <r>
    <x v="2"/>
    <x v="0"/>
    <s v="120000-800000"/>
    <n v="260000"/>
    <s v="Large"/>
    <x v="12"/>
    <s v="Waste &amp; Vent"/>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r>
  <r>
    <x v="2"/>
    <x v="0"/>
    <s v="120000-800000"/>
    <n v="260000"/>
    <s v="Large"/>
    <x v="12"/>
    <s v="Waste &amp; Vent"/>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r>
  <r>
    <x v="2"/>
    <x v="0"/>
    <s v="120000-800000"/>
    <n v="260000"/>
    <s v="Large"/>
    <x v="13"/>
    <s v="Water"/>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r>
  <r>
    <x v="2"/>
    <x v="0"/>
    <s v="120000-800000"/>
    <n v="260000"/>
    <s v="Large"/>
    <x v="13"/>
    <s v="Water"/>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r>
  <r>
    <x v="2"/>
    <x v="0"/>
    <s v="120000-800000"/>
    <n v="260000"/>
    <s v="Large"/>
    <x v="13"/>
    <s v="Waste &amp; Vent"/>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r>
  <r>
    <x v="2"/>
    <x v="0"/>
    <s v="120000-800000"/>
    <n v="260000"/>
    <s v="Large"/>
    <x v="13"/>
    <s v="Waste &amp; Vent"/>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r>
  <r>
    <x v="2"/>
    <x v="1"/>
    <s v="120000-800000"/>
    <n v="260000"/>
    <s v="Large"/>
    <x v="14"/>
    <s v="Water"/>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r>
  <r>
    <x v="2"/>
    <x v="1"/>
    <s v="120000-800000"/>
    <n v="260000"/>
    <s v="Large"/>
    <x v="14"/>
    <s v="Water"/>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r>
  <r>
    <x v="2"/>
    <x v="1"/>
    <s v="120000-800000"/>
    <n v="260000"/>
    <s v="Large"/>
    <x v="14"/>
    <s v="Waste &amp; Vent"/>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r>
  <r>
    <x v="2"/>
    <x v="1"/>
    <s v="120000-800000"/>
    <n v="260000"/>
    <s v="Large"/>
    <x v="14"/>
    <s v="Waste &amp; Vent"/>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r>
  <r>
    <x v="2"/>
    <x v="1"/>
    <s v="120000-800000"/>
    <n v="260000"/>
    <s v="Large"/>
    <x v="15"/>
    <s v="Water"/>
    <s v="NA"/>
    <s v="Material"/>
    <x v="6"/>
    <n v="0.10574398249453"/>
    <n v="8.9882385120350503E-2"/>
    <n v="0.1216055798687095"/>
    <n v="0.2"/>
    <n v="0.16"/>
    <n v="0.24000000000000002"/>
    <s v="NA"/>
    <s v="NA"/>
    <s v="NA"/>
    <n v="8.9882385120350503E-2"/>
    <n v="0.24000000000000002"/>
    <n v="7.5058807439824765E-2"/>
    <n v="0.16494119256017525"/>
    <n v="0.80342322827698265"/>
    <n v="0.45506405207080802"/>
    <s v="NA"/>
    <s v="NA"/>
    <s v="NA"/>
    <s v="NA"/>
    <m/>
    <m/>
    <m/>
    <m/>
    <m/>
    <m/>
    <n v="1.759496869926592"/>
    <n v="3.1895902162596213E-10"/>
    <n v="7.0540559442719072E-3"/>
    <n v="2.77984436983836E-4"/>
    <n v="9.4000517708406978E-2"/>
  </r>
  <r>
    <x v="2"/>
    <x v="1"/>
    <s v="120000-800000"/>
    <n v="260000"/>
    <s v="Large"/>
    <x v="15"/>
    <s v="Water"/>
    <s v="NA"/>
    <s v="Material"/>
    <x v="49"/>
    <n v="1.3820568927789901E-2"/>
    <n v="1.1747483588621415E-2"/>
    <n v="1.5893654266958386E-2"/>
    <s v="NA"/>
    <s v="NA"/>
    <s v="NA"/>
    <s v="NA"/>
    <s v="NA"/>
    <s v="NA"/>
    <n v="1.1747483588621415E-2"/>
    <n v="1.5893654266958386E-2"/>
    <n v="2.0730853391684855E-3"/>
    <n v="1.3820568927789901E-2"/>
    <n v="6.7319545422460478E-2"/>
    <n v="0.15000000000000002"/>
    <s v="NA"/>
    <s v="NA"/>
    <s v="NA"/>
    <s v="NA"/>
    <m/>
    <m/>
    <m/>
    <m/>
    <m/>
    <m/>
    <n v="0.15187289447307081"/>
    <n v="7.1089439966118263E-13"/>
    <n v="5.3653677701700998E-4"/>
    <n v="4.6376434841533025E-5"/>
    <e v="#VALUE!"/>
  </r>
  <r>
    <x v="2"/>
    <x v="1"/>
    <s v="120000-800000"/>
    <n v="260000"/>
    <s v="Large"/>
    <x v="15"/>
    <s v="Waste &amp; Vent"/>
    <s v="NA"/>
    <s v="Material"/>
    <x v="24"/>
    <n v="0.164026258205689"/>
    <n v="0.13942231947483566"/>
    <n v="0.18863019693654234"/>
    <n v="0.35"/>
    <n v="0.27999999999999997"/>
    <n v="0.42"/>
    <s v="NA"/>
    <s v="NA"/>
    <s v="NA"/>
    <n v="0.13942231947483566"/>
    <n v="0.42"/>
    <n v="0.14028884026258215"/>
    <n v="0.27971115973741778"/>
    <n v="1.3624640361403255"/>
    <n v="0.50154895641017683"/>
    <s v="NA"/>
    <s v="NA"/>
    <s v="NA"/>
    <s v="NA"/>
    <m/>
    <m/>
    <m/>
    <m/>
    <m/>
    <m/>
    <n v="3.9238964240841372"/>
    <n v="-1.9483235716806656E-8"/>
    <n v="1.0341102034305071E-2"/>
    <n v="6.185586724077077E-4"/>
    <n v="0.11281202219241895"/>
  </r>
  <r>
    <x v="2"/>
    <x v="1"/>
    <s v="120000-800000"/>
    <n v="260000"/>
    <s v="Large"/>
    <x v="15"/>
    <s v="Waste &amp; Vent"/>
    <s v="NA"/>
    <s v="Material"/>
    <x v="25"/>
    <n v="1.08205689277899E-2"/>
    <n v="9.1974835886214149E-3"/>
    <n v="1.2443654266958384E-2"/>
    <n v="3.5000000000000003E-2"/>
    <n v="2.8000000000000004E-2"/>
    <n v="4.2000000000000003E-2"/>
    <s v="NA"/>
    <s v="NA"/>
    <s v="NA"/>
    <n v="9.1974835886214149E-3"/>
    <n v="4.2000000000000003E-2"/>
    <n v="1.6401258205689294E-2"/>
    <n v="2.5598741794310709E-2"/>
    <n v="0.12469064551422314"/>
    <n v="0.64070563848315598"/>
    <s v="NA"/>
    <s v="NA"/>
    <s v="NA"/>
    <s v="NA"/>
    <m/>
    <m/>
    <m/>
    <m/>
    <m/>
    <m/>
    <n v="0.39776315919037181"/>
    <n v="5.8230531455142217E-11"/>
    <n v="1.0299447319474832E-3"/>
    <n v="8.1173610229759265E-5"/>
    <n v="1.6957927789934348E-2"/>
  </r>
  <r>
    <x v="3"/>
    <x v="2"/>
    <m/>
    <m/>
    <m/>
    <x v="16"/>
    <m/>
    <m/>
    <m/>
    <x v="36"/>
    <m/>
    <m/>
    <m/>
    <m/>
    <m/>
    <m/>
    <m/>
    <m/>
    <m/>
    <m/>
    <m/>
    <m/>
    <m/>
    <n v="0"/>
    <m/>
    <m/>
    <m/>
    <m/>
    <m/>
    <m/>
    <m/>
    <m/>
    <m/>
    <m/>
    <m/>
    <n v="0"/>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r>
    <x v="3"/>
    <x v="2"/>
    <m/>
    <m/>
    <m/>
    <x v="16"/>
    <m/>
    <m/>
    <m/>
    <x v="36"/>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46">
  <location ref="A4:F24" firstHeaderRow="1" firstDataRow="2" firstDataCol="2"/>
  <pivotFields count="40">
    <pivotField axis="axisCol" compact="0" multipleItemSelectionAllowed="1" showAll="0">
      <items count="5">
        <item x="1"/>
        <item x="0"/>
        <item x="2"/>
        <item h="1" x="3"/>
        <item t="default"/>
      </items>
    </pivotField>
    <pivotField axis="axisRow" compact="0" showAll="0" sortType="descending">
      <items count="4">
        <item x="2"/>
        <item x="0"/>
        <item x="1"/>
        <item t="default"/>
      </items>
    </pivotField>
    <pivotField compact="0" showAll="0"/>
    <pivotField compact="0" showAll="0"/>
    <pivotField compact="0" showAll="0"/>
    <pivotField axis="axisRow" compact="0" showAll="0">
      <items count="22">
        <item x="14"/>
        <item x="15"/>
        <item x="12"/>
        <item x="13"/>
        <item x="10"/>
        <item x="11"/>
        <item x="8"/>
        <item x="9"/>
        <item x="6"/>
        <item x="7"/>
        <item x="4"/>
        <item x="5"/>
        <item x="2"/>
        <item x="3"/>
        <item x="0"/>
        <item x="1"/>
        <item x="16"/>
        <item m="1" x="17"/>
        <item m="1" x="18"/>
        <item m="1" x="20"/>
        <item m="1" x="19"/>
        <item t="default"/>
      </items>
    </pivotField>
    <pivotField compact="0" showAll="0"/>
    <pivotField compact="0" showAll="0"/>
    <pivotField compact="0" showAll="0"/>
    <pivotField compact="0" multipleItemSelectionAllowed="1"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dataField="1"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compact="0" showAll="0"/>
    <pivotField compact="0" showAll="0"/>
    <pivotField compact="0" showAll="0"/>
    <pivotField compact="0" showAll="0"/>
    <pivotField compact="0" showAll="0"/>
  </pivotFields>
  <rowFields count="2">
    <field x="1"/>
    <field x="5"/>
  </rowFields>
  <rowItems count="19">
    <i>
      <x v="1"/>
    </i>
    <i r="1">
      <x v="2"/>
    </i>
    <i r="1">
      <x v="3"/>
    </i>
    <i r="1">
      <x v="6"/>
    </i>
    <i r="1">
      <x v="7"/>
    </i>
    <i r="1">
      <x v="10"/>
    </i>
    <i r="1">
      <x v="11"/>
    </i>
    <i r="1">
      <x v="14"/>
    </i>
    <i r="1">
      <x v="15"/>
    </i>
    <i>
      <x v="2"/>
    </i>
    <i r="1">
      <x/>
    </i>
    <i r="1">
      <x v="1"/>
    </i>
    <i r="1">
      <x v="4"/>
    </i>
    <i r="1">
      <x v="5"/>
    </i>
    <i r="1">
      <x v="8"/>
    </i>
    <i r="1">
      <x v="9"/>
    </i>
    <i r="1">
      <x v="12"/>
    </i>
    <i r="1">
      <x v="13"/>
    </i>
    <i t="grand">
      <x/>
    </i>
  </rowItems>
  <colFields count="1">
    <field x="0"/>
  </colFields>
  <colItems count="4">
    <i>
      <x/>
    </i>
    <i>
      <x v="1"/>
    </i>
    <i>
      <x v="2"/>
    </i>
    <i t="grand">
      <x/>
    </i>
  </colItems>
  <dataFields count="1">
    <dataField name="Sum of Midpoint of material quantity estimate (calculated) [kg/m2]" fld="23" baseField="4" baseItem="8"/>
  </dataFields>
  <formats count="1">
    <format dxfId="22">
      <pivotArea outline="0" collapsedLevelsAreSubtotals="1" fieldPosition="0"/>
    </format>
  </formats>
  <chartFormats count="4">
    <chartFormat chart="25" format="228" series="1">
      <pivotArea type="data" outline="0" fieldPosition="0">
        <references count="1">
          <reference field="4294967294" count="1" selected="0">
            <x v="0"/>
          </reference>
        </references>
      </pivotArea>
    </chartFormat>
    <chartFormat chart="25" format="229" series="1">
      <pivotArea type="data" outline="0" fieldPosition="0">
        <references count="2">
          <reference field="4294967294" count="1" selected="0">
            <x v="0"/>
          </reference>
          <reference field="0" count="1" selected="0">
            <x v="0"/>
          </reference>
        </references>
      </pivotArea>
    </chartFormat>
    <chartFormat chart="25" format="230" series="1">
      <pivotArea type="data" outline="0" fieldPosition="0">
        <references count="2">
          <reference field="4294967294" count="1" selected="0">
            <x v="0"/>
          </reference>
          <reference field="0" count="1" selected="0">
            <x v="1"/>
          </reference>
        </references>
      </pivotArea>
    </chartFormat>
    <chartFormat chart="25" format="231"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24">
  <location ref="A4:X24" firstHeaderRow="1" firstDataRow="2" firstDataCol="2" rowPageCount="1" colPageCount="1"/>
  <pivotFields count="40">
    <pivotField axis="axisPage" compact="0" multipleItemSelectionAllowed="1" showAll="0">
      <items count="5">
        <item h="1" x="1"/>
        <item x="0"/>
        <item h="1" x="2"/>
        <item h="1" x="3"/>
        <item t="default"/>
      </items>
    </pivotField>
    <pivotField axis="axisRow" compact="0" showAll="0" sortType="descending">
      <items count="4">
        <item x="2"/>
        <item x="0"/>
        <item x="1"/>
        <item t="default"/>
      </items>
    </pivotField>
    <pivotField compact="0" showAll="0"/>
    <pivotField compact="0" showAll="0"/>
    <pivotField compact="0" showAll="0"/>
    <pivotField axis="axisRow" compact="0" showAll="0">
      <items count="22">
        <item x="14"/>
        <item x="15"/>
        <item x="12"/>
        <item x="13"/>
        <item x="10"/>
        <item x="11"/>
        <item x="8"/>
        <item x="9"/>
        <item x="6"/>
        <item m="1" x="17"/>
        <item x="7"/>
        <item x="4"/>
        <item x="5"/>
        <item x="2"/>
        <item x="3"/>
        <item x="0"/>
        <item x="1"/>
        <item x="16"/>
        <item m="1" x="18"/>
        <item m="1" x="20"/>
        <item m="1" x="19"/>
        <item t="default"/>
      </items>
    </pivotField>
    <pivotField compact="0" showAll="0"/>
    <pivotField compact="0" showAll="0"/>
    <pivotField compact="0" showAll="0"/>
    <pivotField axis="axisCol" compact="0" showAll="0">
      <items count="98">
        <item m="1" x="75"/>
        <item m="1" x="79"/>
        <item m="1" x="71"/>
        <item x="50"/>
        <item m="1" x="95"/>
        <item x="28"/>
        <item x="48"/>
        <item x="16"/>
        <item x="33"/>
        <item m="1" x="85"/>
        <item m="1" x="96"/>
        <item m="1" x="88"/>
        <item m="1" x="64"/>
        <item x="38"/>
        <item m="1" x="73"/>
        <item m="1" x="56"/>
        <item x="37"/>
        <item m="1" x="70"/>
        <item m="1" x="89"/>
        <item x="35"/>
        <item x="6"/>
        <item x="47"/>
        <item m="1" x="52"/>
        <item m="1" x="76"/>
        <item m="1" x="67"/>
        <item m="1" x="83"/>
        <item m="1" x="62"/>
        <item m="1" x="80"/>
        <item m="1" x="86"/>
        <item m="1" x="72"/>
        <item m="1" x="60"/>
        <item x="39"/>
        <item x="7"/>
        <item x="42"/>
        <item m="1" x="59"/>
        <item x="22"/>
        <item m="1" x="51"/>
        <item x="31"/>
        <item m="1" x="69"/>
        <item m="1" x="53"/>
        <item m="1" x="54"/>
        <item x="15"/>
        <item x="13"/>
        <item x="1"/>
        <item x="0"/>
        <item m="1" x="65"/>
        <item x="3"/>
        <item m="1" x="84"/>
        <item x="20"/>
        <item m="1" x="61"/>
        <item x="18"/>
        <item m="1" x="68"/>
        <item m="1" x="91"/>
        <item m="1" x="92"/>
        <item m="1" x="74"/>
        <item m="1" x="93"/>
        <item x="29"/>
        <item x="14"/>
        <item x="10"/>
        <item m="1" x="78"/>
        <item m="1" x="81"/>
        <item m="1" x="82"/>
        <item x="5"/>
        <item m="1" x="66"/>
        <item x="40"/>
        <item x="25"/>
        <item x="4"/>
        <item x="43"/>
        <item x="49"/>
        <item x="41"/>
        <item m="1" x="55"/>
        <item x="11"/>
        <item x="45"/>
        <item x="26"/>
        <item x="27"/>
        <item x="9"/>
        <item x="44"/>
        <item x="8"/>
        <item x="36"/>
        <item x="2"/>
        <item m="1" x="63"/>
        <item m="1" x="57"/>
        <item m="1" x="94"/>
        <item m="1" x="90"/>
        <item x="23"/>
        <item x="24"/>
        <item h="1" x="12"/>
        <item h="1" x="21"/>
        <item h="1" x="34"/>
        <item h="1" x="19"/>
        <item h="1" m="1" x="58"/>
        <item h="1" x="30"/>
        <item h="1" m="1" x="77"/>
        <item h="1" m="1" x="87"/>
        <item h="1" x="17"/>
        <item h="1" x="46"/>
        <item h="1" x="3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dataField="1"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compact="0" showAll="0"/>
    <pivotField compact="0" showAll="0"/>
    <pivotField compact="0" showAll="0"/>
    <pivotField compact="0" showAll="0"/>
    <pivotField compact="0" showAll="0"/>
  </pivotFields>
  <rowFields count="2">
    <field x="1"/>
    <field x="5"/>
  </rowFields>
  <rowItems count="19">
    <i>
      <x v="1"/>
    </i>
    <i r="1">
      <x v="2"/>
    </i>
    <i r="1">
      <x v="3"/>
    </i>
    <i r="1">
      <x v="6"/>
    </i>
    <i r="1">
      <x v="7"/>
    </i>
    <i r="1">
      <x v="11"/>
    </i>
    <i r="1">
      <x v="12"/>
    </i>
    <i r="1">
      <x v="15"/>
    </i>
    <i r="1">
      <x v="16"/>
    </i>
    <i>
      <x v="2"/>
    </i>
    <i r="1">
      <x/>
    </i>
    <i r="1">
      <x v="1"/>
    </i>
    <i r="1">
      <x v="4"/>
    </i>
    <i r="1">
      <x v="5"/>
    </i>
    <i r="1">
      <x v="8"/>
    </i>
    <i r="1">
      <x v="10"/>
    </i>
    <i r="1">
      <x v="13"/>
    </i>
    <i r="1">
      <x v="14"/>
    </i>
    <i t="grand">
      <x/>
    </i>
  </rowItems>
  <colFields count="1">
    <field x="9"/>
  </colFields>
  <colItems count="22">
    <i>
      <x v="3"/>
    </i>
    <i>
      <x v="13"/>
    </i>
    <i>
      <x v="16"/>
    </i>
    <i>
      <x v="20"/>
    </i>
    <i>
      <x v="31"/>
    </i>
    <i>
      <x v="32"/>
    </i>
    <i>
      <x v="33"/>
    </i>
    <i>
      <x v="43"/>
    </i>
    <i>
      <x v="44"/>
    </i>
    <i>
      <x v="46"/>
    </i>
    <i>
      <x v="62"/>
    </i>
    <i>
      <x v="64"/>
    </i>
    <i>
      <x v="66"/>
    </i>
    <i>
      <x v="67"/>
    </i>
    <i>
      <x v="69"/>
    </i>
    <i>
      <x v="73"/>
    </i>
    <i>
      <x v="74"/>
    </i>
    <i>
      <x v="75"/>
    </i>
    <i>
      <x v="76"/>
    </i>
    <i>
      <x v="77"/>
    </i>
    <i>
      <x v="79"/>
    </i>
    <i t="grand">
      <x/>
    </i>
  </colItems>
  <pageFields count="1">
    <pageField fld="0" hier="-1"/>
  </pageFields>
  <dataFields count="1">
    <dataField name="Sum of Midpoint of material quantity estimate (calculated) [kg/m2]" fld="23" baseField="4" baseItem="8"/>
  </dataFields>
  <formats count="3">
    <format dxfId="21">
      <pivotArea outline="0" collapsedLevelsAreSubtotals="1" fieldPosition="0"/>
    </format>
    <format dxfId="20">
      <pivotArea dataOnly="0" labelOnly="1" outline="0" fieldPosition="0">
        <references count="1">
          <reference field="9" count="21">
            <x v="3"/>
            <x v="13"/>
            <x v="16"/>
            <x v="20"/>
            <x v="31"/>
            <x v="32"/>
            <x v="33"/>
            <x v="43"/>
            <x v="44"/>
            <x v="46"/>
            <x v="62"/>
            <x v="64"/>
            <x v="66"/>
            <x v="67"/>
            <x v="69"/>
            <x v="73"/>
            <x v="74"/>
            <x v="75"/>
            <x v="76"/>
            <x v="77"/>
            <x v="79"/>
          </reference>
        </references>
      </pivotArea>
    </format>
    <format dxfId="19">
      <pivotArea dataOnly="0" labelOnly="1" grandCol="1" outline="0" fieldPosition="0"/>
    </format>
  </formats>
  <chartFormats count="46">
    <chartFormat chart="10" format="49" series="1">
      <pivotArea type="data" outline="0" fieldPosition="0">
        <references count="1">
          <reference field="9" count="1" selected="0">
            <x v="3"/>
          </reference>
        </references>
      </pivotArea>
    </chartFormat>
    <chartFormat chart="10" format="50" series="1">
      <pivotArea type="data" outline="0" fieldPosition="0">
        <references count="1">
          <reference field="9" count="1" selected="0">
            <x v="13"/>
          </reference>
        </references>
      </pivotArea>
    </chartFormat>
    <chartFormat chart="10" format="51" series="1">
      <pivotArea type="data" outline="0" fieldPosition="0">
        <references count="1">
          <reference field="9" count="1" selected="0">
            <x v="16"/>
          </reference>
        </references>
      </pivotArea>
    </chartFormat>
    <chartFormat chart="10" format="52" series="1">
      <pivotArea type="data" outline="0" fieldPosition="0">
        <references count="1">
          <reference field="9" count="1" selected="0">
            <x v="17"/>
          </reference>
        </references>
      </pivotArea>
    </chartFormat>
    <chartFormat chart="10" format="53" series="1">
      <pivotArea type="data" outline="0" fieldPosition="0">
        <references count="1">
          <reference field="9" count="1" selected="0">
            <x v="20"/>
          </reference>
        </references>
      </pivotArea>
    </chartFormat>
    <chartFormat chart="10" format="54" series="1">
      <pivotArea type="data" outline="0" fieldPosition="0">
        <references count="1">
          <reference field="9" count="1" selected="0">
            <x v="29"/>
          </reference>
        </references>
      </pivotArea>
    </chartFormat>
    <chartFormat chart="10" format="55" series="1">
      <pivotArea type="data" outline="0" fieldPosition="0">
        <references count="1">
          <reference field="9" count="1" selected="0">
            <x v="30"/>
          </reference>
        </references>
      </pivotArea>
    </chartFormat>
    <chartFormat chart="10" format="56" series="1">
      <pivotArea type="data" outline="0" fieldPosition="0">
        <references count="1">
          <reference field="9" count="1" selected="0">
            <x v="31"/>
          </reference>
        </references>
      </pivotArea>
    </chartFormat>
    <chartFormat chart="10" format="57" series="1">
      <pivotArea type="data" outline="0" fieldPosition="0">
        <references count="1">
          <reference field="9" count="1" selected="0">
            <x v="32"/>
          </reference>
        </references>
      </pivotArea>
    </chartFormat>
    <chartFormat chart="10" format="58" series="1">
      <pivotArea type="data" outline="0" fieldPosition="0">
        <references count="1">
          <reference field="9" count="1" selected="0">
            <x v="33"/>
          </reference>
        </references>
      </pivotArea>
    </chartFormat>
    <chartFormat chart="10" format="59" series="1">
      <pivotArea type="data" outline="0" fieldPosition="0">
        <references count="1">
          <reference field="9" count="1" selected="0">
            <x v="43"/>
          </reference>
        </references>
      </pivotArea>
    </chartFormat>
    <chartFormat chart="10" format="60" series="1">
      <pivotArea type="data" outline="0" fieldPosition="0">
        <references count="1">
          <reference field="9" count="1" selected="0">
            <x v="44"/>
          </reference>
        </references>
      </pivotArea>
    </chartFormat>
    <chartFormat chart="10" format="61" series="1">
      <pivotArea type="data" outline="0" fieldPosition="0">
        <references count="1">
          <reference field="9" count="1" selected="0">
            <x v="46"/>
          </reference>
        </references>
      </pivotArea>
    </chartFormat>
    <chartFormat chart="10" format="62" series="1">
      <pivotArea type="data" outline="0" fieldPosition="0">
        <references count="1">
          <reference field="9" count="1" selected="0">
            <x v="62"/>
          </reference>
        </references>
      </pivotArea>
    </chartFormat>
    <chartFormat chart="10" format="63" series="1">
      <pivotArea type="data" outline="0" fieldPosition="0">
        <references count="1">
          <reference field="9" count="1" selected="0">
            <x v="64"/>
          </reference>
        </references>
      </pivotArea>
    </chartFormat>
    <chartFormat chart="10" format="64" series="1">
      <pivotArea type="data" outline="0" fieldPosition="0">
        <references count="1">
          <reference field="9" count="1" selected="0">
            <x v="67"/>
          </reference>
        </references>
      </pivotArea>
    </chartFormat>
    <chartFormat chart="10" format="65" series="1">
      <pivotArea type="data" outline="0" fieldPosition="0">
        <references count="1">
          <reference field="9" count="1" selected="0">
            <x v="69"/>
          </reference>
        </references>
      </pivotArea>
    </chartFormat>
    <chartFormat chart="10" format="66" series="1">
      <pivotArea type="data" outline="0" fieldPosition="0">
        <references count="1">
          <reference field="9" count="1" selected="0">
            <x v="73"/>
          </reference>
        </references>
      </pivotArea>
    </chartFormat>
    <chartFormat chart="10" format="67" series="1">
      <pivotArea type="data" outline="0" fieldPosition="0">
        <references count="1">
          <reference field="9" count="1" selected="0">
            <x v="74"/>
          </reference>
        </references>
      </pivotArea>
    </chartFormat>
    <chartFormat chart="10" format="68" series="1">
      <pivotArea type="data" outline="0" fieldPosition="0">
        <references count="1">
          <reference field="9" count="1" selected="0">
            <x v="75"/>
          </reference>
        </references>
      </pivotArea>
    </chartFormat>
    <chartFormat chart="10" format="69" series="1">
      <pivotArea type="data" outline="0" fieldPosition="0">
        <references count="1">
          <reference field="9" count="1" selected="0">
            <x v="76"/>
          </reference>
        </references>
      </pivotArea>
    </chartFormat>
    <chartFormat chart="10" format="70" series="1">
      <pivotArea type="data" outline="0" fieldPosition="0">
        <references count="1">
          <reference field="9" count="1" selected="0">
            <x v="77"/>
          </reference>
        </references>
      </pivotArea>
    </chartFormat>
    <chartFormat chart="10" format="71" series="1">
      <pivotArea type="data" outline="0" fieldPosition="0">
        <references count="1">
          <reference field="9" count="1" selected="0">
            <x v="79"/>
          </reference>
        </references>
      </pivotArea>
    </chartFormat>
    <chartFormat chart="10" format="72" series="1">
      <pivotArea type="data" outline="0" fieldPosition="0">
        <references count="2">
          <reference field="4294967294" count="1" selected="0">
            <x v="0"/>
          </reference>
          <reference field="9" count="1" selected="0">
            <x v="13"/>
          </reference>
        </references>
      </pivotArea>
    </chartFormat>
    <chartFormat chart="10" format="73" series="1">
      <pivotArea type="data" outline="0" fieldPosition="0">
        <references count="2">
          <reference field="4294967294" count="1" selected="0">
            <x v="0"/>
          </reference>
          <reference field="9" count="1" selected="0">
            <x v="16"/>
          </reference>
        </references>
      </pivotArea>
    </chartFormat>
    <chartFormat chart="10" format="74" series="1">
      <pivotArea type="data" outline="0" fieldPosition="0">
        <references count="2">
          <reference field="4294967294" count="1" selected="0">
            <x v="0"/>
          </reference>
          <reference field="9" count="1" selected="0">
            <x v="20"/>
          </reference>
        </references>
      </pivotArea>
    </chartFormat>
    <chartFormat chart="10" format="75" series="1">
      <pivotArea type="data" outline="0" fieldPosition="0">
        <references count="2">
          <reference field="4294967294" count="1" selected="0">
            <x v="0"/>
          </reference>
          <reference field="9" count="1" selected="0">
            <x v="29"/>
          </reference>
        </references>
      </pivotArea>
    </chartFormat>
    <chartFormat chart="10" format="76" series="1">
      <pivotArea type="data" outline="0" fieldPosition="0">
        <references count="2">
          <reference field="4294967294" count="1" selected="0">
            <x v="0"/>
          </reference>
          <reference field="9" count="1" selected="0">
            <x v="30"/>
          </reference>
        </references>
      </pivotArea>
    </chartFormat>
    <chartFormat chart="10" format="77" series="1">
      <pivotArea type="data" outline="0" fieldPosition="0">
        <references count="2">
          <reference field="4294967294" count="1" selected="0">
            <x v="0"/>
          </reference>
          <reference field="9" count="1" selected="0">
            <x v="31"/>
          </reference>
        </references>
      </pivotArea>
    </chartFormat>
    <chartFormat chart="10" format="78" series="1">
      <pivotArea type="data" outline="0" fieldPosition="0">
        <references count="2">
          <reference field="4294967294" count="1" selected="0">
            <x v="0"/>
          </reference>
          <reference field="9" count="1" selected="0">
            <x v="32"/>
          </reference>
        </references>
      </pivotArea>
    </chartFormat>
    <chartFormat chart="10" format="79" series="1">
      <pivotArea type="data" outline="0" fieldPosition="0">
        <references count="2">
          <reference field="4294967294" count="1" selected="0">
            <x v="0"/>
          </reference>
          <reference field="9" count="1" selected="0">
            <x v="33"/>
          </reference>
        </references>
      </pivotArea>
    </chartFormat>
    <chartFormat chart="10" format="80" series="1">
      <pivotArea type="data" outline="0" fieldPosition="0">
        <references count="2">
          <reference field="4294967294" count="1" selected="0">
            <x v="0"/>
          </reference>
          <reference field="9" count="1" selected="0">
            <x v="43"/>
          </reference>
        </references>
      </pivotArea>
    </chartFormat>
    <chartFormat chart="10" format="81" series="1">
      <pivotArea type="data" outline="0" fieldPosition="0">
        <references count="2">
          <reference field="4294967294" count="1" selected="0">
            <x v="0"/>
          </reference>
          <reference field="9" count="1" selected="0">
            <x v="44"/>
          </reference>
        </references>
      </pivotArea>
    </chartFormat>
    <chartFormat chart="10" format="82" series="1">
      <pivotArea type="data" outline="0" fieldPosition="0">
        <references count="2">
          <reference field="4294967294" count="1" selected="0">
            <x v="0"/>
          </reference>
          <reference field="9" count="1" selected="0">
            <x v="46"/>
          </reference>
        </references>
      </pivotArea>
    </chartFormat>
    <chartFormat chart="10" format="83" series="1">
      <pivotArea type="data" outline="0" fieldPosition="0">
        <references count="2">
          <reference field="4294967294" count="1" selected="0">
            <x v="0"/>
          </reference>
          <reference field="9" count="1" selected="0">
            <x v="62"/>
          </reference>
        </references>
      </pivotArea>
    </chartFormat>
    <chartFormat chart="10" format="84" series="1">
      <pivotArea type="data" outline="0" fieldPosition="0">
        <references count="2">
          <reference field="4294967294" count="1" selected="0">
            <x v="0"/>
          </reference>
          <reference field="9" count="1" selected="0">
            <x v="64"/>
          </reference>
        </references>
      </pivotArea>
    </chartFormat>
    <chartFormat chart="10" format="85" series="1">
      <pivotArea type="data" outline="0" fieldPosition="0">
        <references count="2">
          <reference field="4294967294" count="1" selected="0">
            <x v="0"/>
          </reference>
          <reference field="9" count="1" selected="0">
            <x v="67"/>
          </reference>
        </references>
      </pivotArea>
    </chartFormat>
    <chartFormat chart="10" format="86" series="1">
      <pivotArea type="data" outline="0" fieldPosition="0">
        <references count="2">
          <reference field="4294967294" count="1" selected="0">
            <x v="0"/>
          </reference>
          <reference field="9" count="1" selected="0">
            <x v="69"/>
          </reference>
        </references>
      </pivotArea>
    </chartFormat>
    <chartFormat chart="10" format="87" series="1">
      <pivotArea type="data" outline="0" fieldPosition="0">
        <references count="2">
          <reference field="4294967294" count="1" selected="0">
            <x v="0"/>
          </reference>
          <reference field="9" count="1" selected="0">
            <x v="73"/>
          </reference>
        </references>
      </pivotArea>
    </chartFormat>
    <chartFormat chart="10" format="88" series="1">
      <pivotArea type="data" outline="0" fieldPosition="0">
        <references count="2">
          <reference field="4294967294" count="1" selected="0">
            <x v="0"/>
          </reference>
          <reference field="9" count="1" selected="0">
            <x v="74"/>
          </reference>
        </references>
      </pivotArea>
    </chartFormat>
    <chartFormat chart="10" format="89" series="1">
      <pivotArea type="data" outline="0" fieldPosition="0">
        <references count="2">
          <reference field="4294967294" count="1" selected="0">
            <x v="0"/>
          </reference>
          <reference field="9" count="1" selected="0">
            <x v="75"/>
          </reference>
        </references>
      </pivotArea>
    </chartFormat>
    <chartFormat chart="10" format="90" series="1">
      <pivotArea type="data" outline="0" fieldPosition="0">
        <references count="2">
          <reference field="4294967294" count="1" selected="0">
            <x v="0"/>
          </reference>
          <reference field="9" count="1" selected="0">
            <x v="76"/>
          </reference>
        </references>
      </pivotArea>
    </chartFormat>
    <chartFormat chart="10" format="91" series="1">
      <pivotArea type="data" outline="0" fieldPosition="0">
        <references count="2">
          <reference field="4294967294" count="1" selected="0">
            <x v="0"/>
          </reference>
          <reference field="9" count="1" selected="0">
            <x v="77"/>
          </reference>
        </references>
      </pivotArea>
    </chartFormat>
    <chartFormat chart="10" format="92" series="1">
      <pivotArea type="data" outline="0" fieldPosition="0">
        <references count="2">
          <reference field="4294967294" count="1" selected="0">
            <x v="0"/>
          </reference>
          <reference field="9" count="1" selected="0">
            <x v="79"/>
          </reference>
        </references>
      </pivotArea>
    </chartFormat>
    <chartFormat chart="10" format="93" series="1">
      <pivotArea type="data" outline="0" fieldPosition="0">
        <references count="2">
          <reference field="4294967294" count="1" selected="0">
            <x v="0"/>
          </reference>
          <reference field="9" count="1" selected="0">
            <x v="66"/>
          </reference>
        </references>
      </pivotArea>
    </chartFormat>
    <chartFormat chart="10" format="94" series="1">
      <pivotArea type="data" outline="0" fieldPosition="0">
        <references count="2">
          <reference field="4294967294" count="1" selected="0">
            <x v="0"/>
          </reference>
          <reference field="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24">
  <location ref="A4:T24" firstHeaderRow="1" firstDataRow="2" firstDataCol="2" rowPageCount="1" colPageCount="1"/>
  <pivotFields count="40">
    <pivotField axis="axisPage" compact="0" multipleItemSelectionAllowed="1" showAll="0">
      <items count="5">
        <item x="1"/>
        <item h="1" x="0"/>
        <item h="1" x="2"/>
        <item h="1" x="3"/>
        <item t="default"/>
      </items>
    </pivotField>
    <pivotField axis="axisRow" compact="0" showAll="0" sortType="descending">
      <items count="4">
        <item x="2"/>
        <item x="0"/>
        <item x="1"/>
        <item t="default"/>
      </items>
    </pivotField>
    <pivotField compact="0" showAll="0"/>
    <pivotField compact="0" showAll="0"/>
    <pivotField compact="0" showAll="0"/>
    <pivotField axis="axisRow" compact="0" showAll="0">
      <items count="22">
        <item x="14"/>
        <item x="15"/>
        <item x="12"/>
        <item x="13"/>
        <item x="10"/>
        <item x="11"/>
        <item x="8"/>
        <item x="9"/>
        <item x="6"/>
        <item m="1" x="17"/>
        <item x="7"/>
        <item x="4"/>
        <item x="5"/>
        <item x="2"/>
        <item x="3"/>
        <item x="0"/>
        <item x="1"/>
        <item x="16"/>
        <item m="1" x="18"/>
        <item m="1" x="20"/>
        <item m="1" x="19"/>
        <item t="default"/>
      </items>
    </pivotField>
    <pivotField compact="0" showAll="0"/>
    <pivotField compact="0" showAll="0"/>
    <pivotField compact="0" showAll="0"/>
    <pivotField axis="axisCol" compact="0" showAll="0">
      <items count="98">
        <item m="1" x="75"/>
        <item m="1" x="79"/>
        <item m="1" x="71"/>
        <item x="50"/>
        <item m="1" x="95"/>
        <item x="28"/>
        <item x="48"/>
        <item x="16"/>
        <item x="33"/>
        <item m="1" x="85"/>
        <item m="1" x="96"/>
        <item m="1" x="88"/>
        <item m="1" x="64"/>
        <item x="38"/>
        <item m="1" x="73"/>
        <item m="1" x="56"/>
        <item x="37"/>
        <item m="1" x="70"/>
        <item m="1" x="89"/>
        <item x="35"/>
        <item x="6"/>
        <item x="47"/>
        <item m="1" x="52"/>
        <item m="1" x="76"/>
        <item m="1" x="67"/>
        <item m="1" x="83"/>
        <item m="1" x="62"/>
        <item m="1" x="80"/>
        <item m="1" x="86"/>
        <item m="1" x="72"/>
        <item m="1" x="60"/>
        <item x="39"/>
        <item x="7"/>
        <item x="42"/>
        <item m="1" x="59"/>
        <item x="22"/>
        <item m="1" x="51"/>
        <item x="31"/>
        <item m="1" x="69"/>
        <item m="1" x="53"/>
        <item m="1" x="54"/>
        <item x="15"/>
        <item x="13"/>
        <item x="1"/>
        <item x="0"/>
        <item m="1" x="65"/>
        <item x="3"/>
        <item m="1" x="84"/>
        <item x="20"/>
        <item m="1" x="61"/>
        <item x="18"/>
        <item m="1" x="68"/>
        <item m="1" x="91"/>
        <item m="1" x="92"/>
        <item m="1" x="74"/>
        <item m="1" x="93"/>
        <item x="29"/>
        <item x="14"/>
        <item x="10"/>
        <item m="1" x="78"/>
        <item m="1" x="81"/>
        <item m="1" x="82"/>
        <item x="5"/>
        <item m="1" x="66"/>
        <item x="40"/>
        <item x="25"/>
        <item h="1" x="4"/>
        <item x="43"/>
        <item x="49"/>
        <item x="41"/>
        <item m="1" x="55"/>
        <item x="11"/>
        <item x="45"/>
        <item x="26"/>
        <item x="27"/>
        <item x="9"/>
        <item x="44"/>
        <item x="8"/>
        <item h="1" x="36"/>
        <item x="2"/>
        <item m="1" x="63"/>
        <item m="1" x="57"/>
        <item m="1" x="94"/>
        <item m="1" x="90"/>
        <item x="23"/>
        <item x="24"/>
        <item h="1" x="12"/>
        <item h="1" x="21"/>
        <item h="1" x="34"/>
        <item h="1" x="19"/>
        <item h="1" m="1" x="58"/>
        <item h="1" x="30"/>
        <item h="1" m="1" x="77"/>
        <item h="1" m="1" x="87"/>
        <item h="1" x="17"/>
        <item h="1" x="46"/>
        <item h="1" x="3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dataField="1"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compact="0" showAll="0"/>
    <pivotField compact="0" showAll="0"/>
    <pivotField compact="0" showAll="0"/>
    <pivotField compact="0" showAll="0"/>
    <pivotField compact="0" showAll="0"/>
  </pivotFields>
  <rowFields count="2">
    <field x="1"/>
    <field x="5"/>
  </rowFields>
  <rowItems count="19">
    <i>
      <x v="1"/>
    </i>
    <i r="1">
      <x v="2"/>
    </i>
    <i r="1">
      <x v="3"/>
    </i>
    <i r="1">
      <x v="6"/>
    </i>
    <i r="1">
      <x v="7"/>
    </i>
    <i r="1">
      <x v="11"/>
    </i>
    <i r="1">
      <x v="12"/>
    </i>
    <i r="1">
      <x v="15"/>
    </i>
    <i r="1">
      <x v="16"/>
    </i>
    <i>
      <x v="2"/>
    </i>
    <i r="1">
      <x/>
    </i>
    <i r="1">
      <x v="1"/>
    </i>
    <i r="1">
      <x v="4"/>
    </i>
    <i r="1">
      <x v="5"/>
    </i>
    <i r="1">
      <x v="8"/>
    </i>
    <i r="1">
      <x v="10"/>
    </i>
    <i r="1">
      <x v="13"/>
    </i>
    <i r="1">
      <x v="14"/>
    </i>
    <i t="grand">
      <x/>
    </i>
  </rowItems>
  <colFields count="1">
    <field x="9"/>
  </colFields>
  <colItems count="18">
    <i>
      <x v="5"/>
    </i>
    <i>
      <x v="6"/>
    </i>
    <i>
      <x v="7"/>
    </i>
    <i>
      <x v="8"/>
    </i>
    <i>
      <x v="19"/>
    </i>
    <i>
      <x v="21"/>
    </i>
    <i>
      <x v="35"/>
    </i>
    <i>
      <x v="37"/>
    </i>
    <i>
      <x v="41"/>
    </i>
    <i>
      <x v="42"/>
    </i>
    <i>
      <x v="48"/>
    </i>
    <i>
      <x v="50"/>
    </i>
    <i>
      <x v="56"/>
    </i>
    <i>
      <x v="57"/>
    </i>
    <i>
      <x v="58"/>
    </i>
    <i>
      <x v="71"/>
    </i>
    <i>
      <x v="72"/>
    </i>
    <i t="grand">
      <x/>
    </i>
  </colItems>
  <pageFields count="1">
    <pageField fld="0" hier="-1"/>
  </pageFields>
  <dataFields count="1">
    <dataField name="Sum of Midpoint of material quantity estimate (calculated) [kg/m2]" fld="23" baseField="4" baseItem="8"/>
  </dataFields>
  <formats count="3">
    <format dxfId="18">
      <pivotArea outline="0" collapsedLevelsAreSubtotals="1" fieldPosition="0"/>
    </format>
    <format dxfId="17">
      <pivotArea dataOnly="0" labelOnly="1" outline="0" fieldPosition="0">
        <references count="1">
          <reference field="9" count="17">
            <x v="5"/>
            <x v="6"/>
            <x v="7"/>
            <x v="8"/>
            <x v="19"/>
            <x v="21"/>
            <x v="35"/>
            <x v="37"/>
            <x v="41"/>
            <x v="42"/>
            <x v="48"/>
            <x v="50"/>
            <x v="56"/>
            <x v="57"/>
            <x v="58"/>
            <x v="71"/>
            <x v="72"/>
          </reference>
        </references>
      </pivotArea>
    </format>
    <format dxfId="16">
      <pivotArea dataOnly="0" labelOnly="1" grandCol="1" outline="0" fieldPosition="0"/>
    </format>
  </formats>
  <chartFormats count="95">
    <chartFormat chart="10" format="49" series="1">
      <pivotArea type="data" outline="0" fieldPosition="0">
        <references count="1">
          <reference field="9" count="1" selected="0">
            <x v="3"/>
          </reference>
        </references>
      </pivotArea>
    </chartFormat>
    <chartFormat chart="10" format="50" series="1">
      <pivotArea type="data" outline="0" fieldPosition="0">
        <references count="1">
          <reference field="9" count="1" selected="0">
            <x v="13"/>
          </reference>
        </references>
      </pivotArea>
    </chartFormat>
    <chartFormat chart="10" format="51" series="1">
      <pivotArea type="data" outline="0" fieldPosition="0">
        <references count="1">
          <reference field="9" count="1" selected="0">
            <x v="16"/>
          </reference>
        </references>
      </pivotArea>
    </chartFormat>
    <chartFormat chart="10" format="52" series="1">
      <pivotArea type="data" outline="0" fieldPosition="0">
        <references count="1">
          <reference field="9" count="1" selected="0">
            <x v="17"/>
          </reference>
        </references>
      </pivotArea>
    </chartFormat>
    <chartFormat chart="10" format="53" series="1">
      <pivotArea type="data" outline="0" fieldPosition="0">
        <references count="1">
          <reference field="9" count="1" selected="0">
            <x v="20"/>
          </reference>
        </references>
      </pivotArea>
    </chartFormat>
    <chartFormat chart="10" format="54" series="1">
      <pivotArea type="data" outline="0" fieldPosition="0">
        <references count="1">
          <reference field="9" count="1" selected="0">
            <x v="29"/>
          </reference>
        </references>
      </pivotArea>
    </chartFormat>
    <chartFormat chart="10" format="55" series="1">
      <pivotArea type="data" outline="0" fieldPosition="0">
        <references count="1">
          <reference field="9" count="1" selected="0">
            <x v="30"/>
          </reference>
        </references>
      </pivotArea>
    </chartFormat>
    <chartFormat chart="10" format="56" series="1">
      <pivotArea type="data" outline="0" fieldPosition="0">
        <references count="1">
          <reference field="9" count="1" selected="0">
            <x v="31"/>
          </reference>
        </references>
      </pivotArea>
    </chartFormat>
    <chartFormat chart="10" format="57" series="1">
      <pivotArea type="data" outline="0" fieldPosition="0">
        <references count="1">
          <reference field="9" count="1" selected="0">
            <x v="32"/>
          </reference>
        </references>
      </pivotArea>
    </chartFormat>
    <chartFormat chart="10" format="58" series="1">
      <pivotArea type="data" outline="0" fieldPosition="0">
        <references count="1">
          <reference field="9" count="1" selected="0">
            <x v="33"/>
          </reference>
        </references>
      </pivotArea>
    </chartFormat>
    <chartFormat chart="10" format="59" series="1">
      <pivotArea type="data" outline="0" fieldPosition="0">
        <references count="1">
          <reference field="9" count="1" selected="0">
            <x v="43"/>
          </reference>
        </references>
      </pivotArea>
    </chartFormat>
    <chartFormat chart="10" format="60" series="1">
      <pivotArea type="data" outline="0" fieldPosition="0">
        <references count="1">
          <reference field="9" count="1" selected="0">
            <x v="44"/>
          </reference>
        </references>
      </pivotArea>
    </chartFormat>
    <chartFormat chart="10" format="61" series="1">
      <pivotArea type="data" outline="0" fieldPosition="0">
        <references count="1">
          <reference field="9" count="1" selected="0">
            <x v="46"/>
          </reference>
        </references>
      </pivotArea>
    </chartFormat>
    <chartFormat chart="10" format="62" series="1">
      <pivotArea type="data" outline="0" fieldPosition="0">
        <references count="1">
          <reference field="9" count="1" selected="0">
            <x v="62"/>
          </reference>
        </references>
      </pivotArea>
    </chartFormat>
    <chartFormat chart="10" format="63" series="1">
      <pivotArea type="data" outline="0" fieldPosition="0">
        <references count="1">
          <reference field="9" count="1" selected="0">
            <x v="64"/>
          </reference>
        </references>
      </pivotArea>
    </chartFormat>
    <chartFormat chart="10" format="64" series="1">
      <pivotArea type="data" outline="0" fieldPosition="0">
        <references count="1">
          <reference field="9" count="1" selected="0">
            <x v="67"/>
          </reference>
        </references>
      </pivotArea>
    </chartFormat>
    <chartFormat chart="10" format="65" series="1">
      <pivotArea type="data" outline="0" fieldPosition="0">
        <references count="1">
          <reference field="9" count="1" selected="0">
            <x v="69"/>
          </reference>
        </references>
      </pivotArea>
    </chartFormat>
    <chartFormat chart="10" format="66" series="1">
      <pivotArea type="data" outline="0" fieldPosition="0">
        <references count="1">
          <reference field="9" count="1" selected="0">
            <x v="73"/>
          </reference>
        </references>
      </pivotArea>
    </chartFormat>
    <chartFormat chart="10" format="67" series="1">
      <pivotArea type="data" outline="0" fieldPosition="0">
        <references count="1">
          <reference field="9" count="1" selected="0">
            <x v="74"/>
          </reference>
        </references>
      </pivotArea>
    </chartFormat>
    <chartFormat chart="10" format="68" series="1">
      <pivotArea type="data" outline="0" fieldPosition="0">
        <references count="1">
          <reference field="9" count="1" selected="0">
            <x v="75"/>
          </reference>
        </references>
      </pivotArea>
    </chartFormat>
    <chartFormat chart="10" format="69" series="1">
      <pivotArea type="data" outline="0" fieldPosition="0">
        <references count="1">
          <reference field="9" count="1" selected="0">
            <x v="76"/>
          </reference>
        </references>
      </pivotArea>
    </chartFormat>
    <chartFormat chart="10" format="70" series="1">
      <pivotArea type="data" outline="0" fieldPosition="0">
        <references count="1">
          <reference field="9" count="1" selected="0">
            <x v="77"/>
          </reference>
        </references>
      </pivotArea>
    </chartFormat>
    <chartFormat chart="10" format="71" series="1">
      <pivotArea type="data" outline="0" fieldPosition="0">
        <references count="1">
          <reference field="9" count="1" selected="0">
            <x v="79"/>
          </reference>
        </references>
      </pivotArea>
    </chartFormat>
    <chartFormat chart="15" format="72" series="1">
      <pivotArea type="data" outline="0" fieldPosition="0">
        <references count="2">
          <reference field="4294967294" count="1" selected="0">
            <x v="0"/>
          </reference>
          <reference field="9" count="1" selected="0">
            <x v="3"/>
          </reference>
        </references>
      </pivotArea>
    </chartFormat>
    <chartFormat chart="15" format="73" series="1">
      <pivotArea type="data" outline="0" fieldPosition="0">
        <references count="2">
          <reference field="4294967294" count="1" selected="0">
            <x v="0"/>
          </reference>
          <reference field="9" count="1" selected="0">
            <x v="13"/>
          </reference>
        </references>
      </pivotArea>
    </chartFormat>
    <chartFormat chart="15" format="74" series="1">
      <pivotArea type="data" outline="0" fieldPosition="0">
        <references count="2">
          <reference field="4294967294" count="1" selected="0">
            <x v="0"/>
          </reference>
          <reference field="9" count="1" selected="0">
            <x v="16"/>
          </reference>
        </references>
      </pivotArea>
    </chartFormat>
    <chartFormat chart="15" format="75" series="1">
      <pivotArea type="data" outline="0" fieldPosition="0">
        <references count="2">
          <reference field="4294967294" count="1" selected="0">
            <x v="0"/>
          </reference>
          <reference field="9" count="1" selected="0">
            <x v="17"/>
          </reference>
        </references>
      </pivotArea>
    </chartFormat>
    <chartFormat chart="15" format="76" series="1">
      <pivotArea type="data" outline="0" fieldPosition="0">
        <references count="2">
          <reference field="4294967294" count="1" selected="0">
            <x v="0"/>
          </reference>
          <reference field="9" count="1" selected="0">
            <x v="20"/>
          </reference>
        </references>
      </pivotArea>
    </chartFormat>
    <chartFormat chart="15" format="77" series="1">
      <pivotArea type="data" outline="0" fieldPosition="0">
        <references count="2">
          <reference field="4294967294" count="1" selected="0">
            <x v="0"/>
          </reference>
          <reference field="9" count="1" selected="0">
            <x v="29"/>
          </reference>
        </references>
      </pivotArea>
    </chartFormat>
    <chartFormat chart="15" format="78" series="1">
      <pivotArea type="data" outline="0" fieldPosition="0">
        <references count="2">
          <reference field="4294967294" count="1" selected="0">
            <x v="0"/>
          </reference>
          <reference field="9" count="1" selected="0">
            <x v="30"/>
          </reference>
        </references>
      </pivotArea>
    </chartFormat>
    <chartFormat chart="15" format="79" series="1">
      <pivotArea type="data" outline="0" fieldPosition="0">
        <references count="2">
          <reference field="4294967294" count="1" selected="0">
            <x v="0"/>
          </reference>
          <reference field="9" count="1" selected="0">
            <x v="31"/>
          </reference>
        </references>
      </pivotArea>
    </chartFormat>
    <chartFormat chart="15" format="80" series="1">
      <pivotArea type="data" outline="0" fieldPosition="0">
        <references count="2">
          <reference field="4294967294" count="1" selected="0">
            <x v="0"/>
          </reference>
          <reference field="9" count="1" selected="0">
            <x v="32"/>
          </reference>
        </references>
      </pivotArea>
    </chartFormat>
    <chartFormat chart="15" format="81" series="1">
      <pivotArea type="data" outline="0" fieldPosition="0">
        <references count="2">
          <reference field="4294967294" count="1" selected="0">
            <x v="0"/>
          </reference>
          <reference field="9" count="1" selected="0">
            <x v="33"/>
          </reference>
        </references>
      </pivotArea>
    </chartFormat>
    <chartFormat chart="15" format="82" series="1">
      <pivotArea type="data" outline="0" fieldPosition="0">
        <references count="2">
          <reference field="4294967294" count="1" selected="0">
            <x v="0"/>
          </reference>
          <reference field="9" count="1" selected="0">
            <x v="43"/>
          </reference>
        </references>
      </pivotArea>
    </chartFormat>
    <chartFormat chart="15" format="83" series="1">
      <pivotArea type="data" outline="0" fieldPosition="0">
        <references count="2">
          <reference field="4294967294" count="1" selected="0">
            <x v="0"/>
          </reference>
          <reference field="9" count="1" selected="0">
            <x v="44"/>
          </reference>
        </references>
      </pivotArea>
    </chartFormat>
    <chartFormat chart="15" format="84" series="1">
      <pivotArea type="data" outline="0" fieldPosition="0">
        <references count="2">
          <reference field="4294967294" count="1" selected="0">
            <x v="0"/>
          </reference>
          <reference field="9" count="1" selected="0">
            <x v="46"/>
          </reference>
        </references>
      </pivotArea>
    </chartFormat>
    <chartFormat chart="15" format="85" series="1">
      <pivotArea type="data" outline="0" fieldPosition="0">
        <references count="2">
          <reference field="4294967294" count="1" selected="0">
            <x v="0"/>
          </reference>
          <reference field="9" count="1" selected="0">
            <x v="62"/>
          </reference>
        </references>
      </pivotArea>
    </chartFormat>
    <chartFormat chart="15" format="86" series="1">
      <pivotArea type="data" outline="0" fieldPosition="0">
        <references count="2">
          <reference field="4294967294" count="1" selected="0">
            <x v="0"/>
          </reference>
          <reference field="9" count="1" selected="0">
            <x v="64"/>
          </reference>
        </references>
      </pivotArea>
    </chartFormat>
    <chartFormat chart="15" format="87" series="1">
      <pivotArea type="data" outline="0" fieldPosition="0">
        <references count="2">
          <reference field="4294967294" count="1" selected="0">
            <x v="0"/>
          </reference>
          <reference field="9" count="1" selected="0">
            <x v="67"/>
          </reference>
        </references>
      </pivotArea>
    </chartFormat>
    <chartFormat chart="15" format="88" series="1">
      <pivotArea type="data" outline="0" fieldPosition="0">
        <references count="2">
          <reference field="4294967294" count="1" selected="0">
            <x v="0"/>
          </reference>
          <reference field="9" count="1" selected="0">
            <x v="69"/>
          </reference>
        </references>
      </pivotArea>
    </chartFormat>
    <chartFormat chart="15" format="89" series="1">
      <pivotArea type="data" outline="0" fieldPosition="0">
        <references count="2">
          <reference field="4294967294" count="1" selected="0">
            <x v="0"/>
          </reference>
          <reference field="9" count="1" selected="0">
            <x v="73"/>
          </reference>
        </references>
      </pivotArea>
    </chartFormat>
    <chartFormat chart="15" format="90" series="1">
      <pivotArea type="data" outline="0" fieldPosition="0">
        <references count="2">
          <reference field="4294967294" count="1" selected="0">
            <x v="0"/>
          </reference>
          <reference field="9" count="1" selected="0">
            <x v="74"/>
          </reference>
        </references>
      </pivotArea>
    </chartFormat>
    <chartFormat chart="15" format="91" series="1">
      <pivotArea type="data" outline="0" fieldPosition="0">
        <references count="2">
          <reference field="4294967294" count="1" selected="0">
            <x v="0"/>
          </reference>
          <reference field="9" count="1" selected="0">
            <x v="75"/>
          </reference>
        </references>
      </pivotArea>
    </chartFormat>
    <chartFormat chart="15" format="92" series="1">
      <pivotArea type="data" outline="0" fieldPosition="0">
        <references count="2">
          <reference field="4294967294" count="1" selected="0">
            <x v="0"/>
          </reference>
          <reference field="9" count="1" selected="0">
            <x v="76"/>
          </reference>
        </references>
      </pivotArea>
    </chartFormat>
    <chartFormat chart="15" format="93" series="1">
      <pivotArea type="data" outline="0" fieldPosition="0">
        <references count="2">
          <reference field="4294967294" count="1" selected="0">
            <x v="0"/>
          </reference>
          <reference field="9" count="1" selected="0">
            <x v="77"/>
          </reference>
        </references>
      </pivotArea>
    </chartFormat>
    <chartFormat chart="15" format="94" series="1">
      <pivotArea type="data" outline="0" fieldPosition="0">
        <references count="2">
          <reference field="4294967294" count="1" selected="0">
            <x v="0"/>
          </reference>
          <reference field="9" count="1" selected="0">
            <x v="79"/>
          </reference>
        </references>
      </pivotArea>
    </chartFormat>
    <chartFormat chart="15" format="95" series="1">
      <pivotArea type="data" outline="0" fieldPosition="0">
        <references count="2">
          <reference field="4294967294" count="1" selected="0">
            <x v="0"/>
          </reference>
          <reference field="9" count="1" selected="0">
            <x v="39"/>
          </reference>
        </references>
      </pivotArea>
    </chartFormat>
    <chartFormat chart="15" format="96" series="1">
      <pivotArea type="data" outline="0" fieldPosition="0">
        <references count="2">
          <reference field="4294967294" count="1" selected="0">
            <x v="0"/>
          </reference>
          <reference field="9" count="1" selected="0">
            <x v="40"/>
          </reference>
        </references>
      </pivotArea>
    </chartFormat>
    <chartFormat chart="15" format="97" series="1">
      <pivotArea type="data" outline="0" fieldPosition="0">
        <references count="2">
          <reference field="4294967294" count="1" selected="0">
            <x v="0"/>
          </reference>
          <reference field="9" count="1" selected="0">
            <x v="41"/>
          </reference>
        </references>
      </pivotArea>
    </chartFormat>
    <chartFormat chart="15" format="98" series="1">
      <pivotArea type="data" outline="0" fieldPosition="0">
        <references count="2">
          <reference field="4294967294" count="1" selected="0">
            <x v="0"/>
          </reference>
          <reference field="9" count="1" selected="0">
            <x v="42"/>
          </reference>
        </references>
      </pivotArea>
    </chartFormat>
    <chartFormat chart="15" format="99" series="1">
      <pivotArea type="data" outline="0" fieldPosition="0">
        <references count="2">
          <reference field="4294967294" count="1" selected="0">
            <x v="0"/>
          </reference>
          <reference field="9" count="1" selected="0">
            <x v="45"/>
          </reference>
        </references>
      </pivotArea>
    </chartFormat>
    <chartFormat chart="15" format="100" series="1">
      <pivotArea type="data" outline="0" fieldPosition="0">
        <references count="2">
          <reference field="4294967294" count="1" selected="0">
            <x v="0"/>
          </reference>
          <reference field="9" count="1" selected="0">
            <x v="48"/>
          </reference>
        </references>
      </pivotArea>
    </chartFormat>
    <chartFormat chart="15" format="101" series="1">
      <pivotArea type="data" outline="0" fieldPosition="0">
        <references count="2">
          <reference field="4294967294" count="1" selected="0">
            <x v="0"/>
          </reference>
          <reference field="9" count="1" selected="0">
            <x v="49"/>
          </reference>
        </references>
      </pivotArea>
    </chartFormat>
    <chartFormat chart="15" format="102" series="1">
      <pivotArea type="data" outline="0" fieldPosition="0">
        <references count="2">
          <reference field="4294967294" count="1" selected="0">
            <x v="0"/>
          </reference>
          <reference field="9" count="1" selected="0">
            <x v="50"/>
          </reference>
        </references>
      </pivotArea>
    </chartFormat>
    <chartFormat chart="15" format="103" series="1">
      <pivotArea type="data" outline="0" fieldPosition="0">
        <references count="2">
          <reference field="4294967294" count="1" selected="0">
            <x v="0"/>
          </reference>
          <reference field="9" count="1" selected="0">
            <x v="52"/>
          </reference>
        </references>
      </pivotArea>
    </chartFormat>
    <chartFormat chart="15" format="104" series="1">
      <pivotArea type="data" outline="0" fieldPosition="0">
        <references count="2">
          <reference field="4294967294" count="1" selected="0">
            <x v="0"/>
          </reference>
          <reference field="9" count="1" selected="0">
            <x v="53"/>
          </reference>
        </references>
      </pivotArea>
    </chartFormat>
    <chartFormat chart="15" format="105" series="1">
      <pivotArea type="data" outline="0" fieldPosition="0">
        <references count="2">
          <reference field="4294967294" count="1" selected="0">
            <x v="0"/>
          </reference>
          <reference field="9" count="1" selected="0">
            <x v="54"/>
          </reference>
        </references>
      </pivotArea>
    </chartFormat>
    <chartFormat chart="15" format="106" series="1">
      <pivotArea type="data" outline="0" fieldPosition="0">
        <references count="2">
          <reference field="4294967294" count="1" selected="0">
            <x v="0"/>
          </reference>
          <reference field="9" count="1" selected="0">
            <x v="55"/>
          </reference>
        </references>
      </pivotArea>
    </chartFormat>
    <chartFormat chart="15" format="107" series="1">
      <pivotArea type="data" outline="0" fieldPosition="0">
        <references count="2">
          <reference field="4294967294" count="1" selected="0">
            <x v="0"/>
          </reference>
          <reference field="9" count="1" selected="0">
            <x v="56"/>
          </reference>
        </references>
      </pivotArea>
    </chartFormat>
    <chartFormat chart="15" format="108" series="1">
      <pivotArea type="data" outline="0" fieldPosition="0">
        <references count="2">
          <reference field="4294967294" count="1" selected="0">
            <x v="0"/>
          </reference>
          <reference field="9" count="1" selected="0">
            <x v="57"/>
          </reference>
        </references>
      </pivotArea>
    </chartFormat>
    <chartFormat chart="15" format="109" series="1">
      <pivotArea type="data" outline="0" fieldPosition="0">
        <references count="2">
          <reference field="4294967294" count="1" selected="0">
            <x v="0"/>
          </reference>
          <reference field="9" count="1" selected="0">
            <x v="58"/>
          </reference>
        </references>
      </pivotArea>
    </chartFormat>
    <chartFormat chart="15" format="110" series="1">
      <pivotArea type="data" outline="0" fieldPosition="0">
        <references count="2">
          <reference field="4294967294" count="1" selected="0">
            <x v="0"/>
          </reference>
          <reference field="9" count="1" selected="0">
            <x v="59"/>
          </reference>
        </references>
      </pivotArea>
    </chartFormat>
    <chartFormat chart="15" format="111" series="1">
      <pivotArea type="data" outline="0" fieldPosition="0">
        <references count="2">
          <reference field="4294967294" count="1" selected="0">
            <x v="0"/>
          </reference>
          <reference field="9" count="1" selected="0">
            <x v="60"/>
          </reference>
        </references>
      </pivotArea>
    </chartFormat>
    <chartFormat chart="15" format="112" series="1">
      <pivotArea type="data" outline="0" fieldPosition="0">
        <references count="2">
          <reference field="4294967294" count="1" selected="0">
            <x v="0"/>
          </reference>
          <reference field="9" count="1" selected="0">
            <x v="61"/>
          </reference>
        </references>
      </pivotArea>
    </chartFormat>
    <chartFormat chart="15" format="113" series="1">
      <pivotArea type="data" outline="0" fieldPosition="0">
        <references count="2">
          <reference field="4294967294" count="1" selected="0">
            <x v="0"/>
          </reference>
          <reference field="9" count="1" selected="0">
            <x v="70"/>
          </reference>
        </references>
      </pivotArea>
    </chartFormat>
    <chartFormat chart="15" format="114" series="1">
      <pivotArea type="data" outline="0" fieldPosition="0">
        <references count="2">
          <reference field="4294967294" count="1" selected="0">
            <x v="0"/>
          </reference>
          <reference field="9" count="1" selected="0">
            <x v="71"/>
          </reference>
        </references>
      </pivotArea>
    </chartFormat>
    <chartFormat chart="15" format="115" series="1">
      <pivotArea type="data" outline="0" fieldPosition="0">
        <references count="2">
          <reference field="4294967294" count="1" selected="0">
            <x v="0"/>
          </reference>
          <reference field="9" count="1" selected="0">
            <x v="72"/>
          </reference>
        </references>
      </pivotArea>
    </chartFormat>
    <chartFormat chart="15" format="116" series="1">
      <pivotArea type="data" outline="0" fieldPosition="0">
        <references count="2">
          <reference field="4294967294" count="1" selected="0">
            <x v="0"/>
          </reference>
          <reference field="9" count="1" selected="0">
            <x v="78"/>
          </reference>
        </references>
      </pivotArea>
    </chartFormat>
    <chartFormat chart="15" format="117" series="1">
      <pivotArea type="data" outline="0" fieldPosition="0">
        <references count="2">
          <reference field="4294967294" count="1" selected="0">
            <x v="0"/>
          </reference>
          <reference field="9" count="1" selected="0">
            <x v="80"/>
          </reference>
        </references>
      </pivotArea>
    </chartFormat>
    <chartFormat chart="15" format="118" series="1">
      <pivotArea type="data" outline="0" fieldPosition="0">
        <references count="2">
          <reference field="4294967294" count="1" selected="0">
            <x v="0"/>
          </reference>
          <reference field="9" count="1" selected="0">
            <x v="81"/>
          </reference>
        </references>
      </pivotArea>
    </chartFormat>
    <chartFormat chart="15" format="119" series="1">
      <pivotArea type="data" outline="0" fieldPosition="0">
        <references count="2">
          <reference field="4294967294" count="1" selected="0">
            <x v="0"/>
          </reference>
          <reference field="9" count="1" selected="0">
            <x v="82"/>
          </reference>
        </references>
      </pivotArea>
    </chartFormat>
    <chartFormat chart="15" format="120" series="1">
      <pivotArea type="data" outline="0" fieldPosition="0">
        <references count="2">
          <reference field="4294967294" count="1" selected="0">
            <x v="0"/>
          </reference>
          <reference field="9" count="1" selected="0">
            <x v="83"/>
          </reference>
        </references>
      </pivotArea>
    </chartFormat>
    <chartFormat chart="15" format="121" series="1">
      <pivotArea type="data" outline="0" fieldPosition="0">
        <references count="2">
          <reference field="4294967294" count="1" selected="0">
            <x v="0"/>
          </reference>
          <reference field="9" count="1" selected="0">
            <x v="0"/>
          </reference>
        </references>
      </pivotArea>
    </chartFormat>
    <chartFormat chart="15" format="122" series="1">
      <pivotArea type="data" outline="0" fieldPosition="0">
        <references count="2">
          <reference field="4294967294" count="1" selected="0">
            <x v="0"/>
          </reference>
          <reference field="9" count="1" selected="0">
            <x v="1"/>
          </reference>
        </references>
      </pivotArea>
    </chartFormat>
    <chartFormat chart="15" format="123" series="1">
      <pivotArea type="data" outline="0" fieldPosition="0">
        <references count="2">
          <reference field="4294967294" count="1" selected="0">
            <x v="0"/>
          </reference>
          <reference field="9" count="1" selected="0">
            <x v="2"/>
          </reference>
        </references>
      </pivotArea>
    </chartFormat>
    <chartFormat chart="15" format="124" series="1">
      <pivotArea type="data" outline="0" fieldPosition="0">
        <references count="2">
          <reference field="4294967294" count="1" selected="0">
            <x v="0"/>
          </reference>
          <reference field="9" count="1" selected="0">
            <x v="4"/>
          </reference>
        </references>
      </pivotArea>
    </chartFormat>
    <chartFormat chart="15" format="125" series="1">
      <pivotArea type="data" outline="0" fieldPosition="0">
        <references count="2">
          <reference field="4294967294" count="1" selected="0">
            <x v="0"/>
          </reference>
          <reference field="9" count="1" selected="0">
            <x v="5"/>
          </reference>
        </references>
      </pivotArea>
    </chartFormat>
    <chartFormat chart="15" format="126" series="1">
      <pivotArea type="data" outline="0" fieldPosition="0">
        <references count="2">
          <reference field="4294967294" count="1" selected="0">
            <x v="0"/>
          </reference>
          <reference field="9" count="1" selected="0">
            <x v="6"/>
          </reference>
        </references>
      </pivotArea>
    </chartFormat>
    <chartFormat chart="15" format="127" series="1">
      <pivotArea type="data" outline="0" fieldPosition="0">
        <references count="2">
          <reference field="4294967294" count="1" selected="0">
            <x v="0"/>
          </reference>
          <reference field="9" count="1" selected="0">
            <x v="7"/>
          </reference>
        </references>
      </pivotArea>
    </chartFormat>
    <chartFormat chart="15" format="128" series="1">
      <pivotArea type="data" outline="0" fieldPosition="0">
        <references count="2">
          <reference field="4294967294" count="1" selected="0">
            <x v="0"/>
          </reference>
          <reference field="9" count="1" selected="0">
            <x v="8"/>
          </reference>
        </references>
      </pivotArea>
    </chartFormat>
    <chartFormat chart="15" format="129" series="1">
      <pivotArea type="data" outline="0" fieldPosition="0">
        <references count="2">
          <reference field="4294967294" count="1" selected="0">
            <x v="0"/>
          </reference>
          <reference field="9" count="1" selected="0">
            <x v="15"/>
          </reference>
        </references>
      </pivotArea>
    </chartFormat>
    <chartFormat chart="15" format="130" series="1">
      <pivotArea type="data" outline="0" fieldPosition="0">
        <references count="2">
          <reference field="4294967294" count="1" selected="0">
            <x v="0"/>
          </reference>
          <reference field="9" count="1" selected="0">
            <x v="19"/>
          </reference>
        </references>
      </pivotArea>
    </chartFormat>
    <chartFormat chart="15" format="131" series="1">
      <pivotArea type="data" outline="0" fieldPosition="0">
        <references count="2">
          <reference field="4294967294" count="1" selected="0">
            <x v="0"/>
          </reference>
          <reference field="9" count="1" selected="0">
            <x v="21"/>
          </reference>
        </references>
      </pivotArea>
    </chartFormat>
    <chartFormat chart="15" format="132" series="1">
      <pivotArea type="data" outline="0" fieldPosition="0">
        <references count="2">
          <reference field="4294967294" count="1" selected="0">
            <x v="0"/>
          </reference>
          <reference field="9" count="1" selected="0">
            <x v="22"/>
          </reference>
        </references>
      </pivotArea>
    </chartFormat>
    <chartFormat chart="15" format="133" series="1">
      <pivotArea type="data" outline="0" fieldPosition="0">
        <references count="2">
          <reference field="4294967294" count="1" selected="0">
            <x v="0"/>
          </reference>
          <reference field="9" count="1" selected="0">
            <x v="23"/>
          </reference>
        </references>
      </pivotArea>
    </chartFormat>
    <chartFormat chart="15" format="134" series="1">
      <pivotArea type="data" outline="0" fieldPosition="0">
        <references count="2">
          <reference field="4294967294" count="1" selected="0">
            <x v="0"/>
          </reference>
          <reference field="9" count="1" selected="0">
            <x v="24"/>
          </reference>
        </references>
      </pivotArea>
    </chartFormat>
    <chartFormat chart="15" format="135" series="1">
      <pivotArea type="data" outline="0" fieldPosition="0">
        <references count="2">
          <reference field="4294967294" count="1" selected="0">
            <x v="0"/>
          </reference>
          <reference field="9" count="1" selected="0">
            <x v="25"/>
          </reference>
        </references>
      </pivotArea>
    </chartFormat>
    <chartFormat chart="15" format="136" series="1">
      <pivotArea type="data" outline="0" fieldPosition="0">
        <references count="2">
          <reference field="4294967294" count="1" selected="0">
            <x v="0"/>
          </reference>
          <reference field="9" count="1" selected="0">
            <x v="26"/>
          </reference>
        </references>
      </pivotArea>
    </chartFormat>
    <chartFormat chart="15" format="137" series="1">
      <pivotArea type="data" outline="0" fieldPosition="0">
        <references count="2">
          <reference field="4294967294" count="1" selected="0">
            <x v="0"/>
          </reference>
          <reference field="9" count="1" selected="0">
            <x v="27"/>
          </reference>
        </references>
      </pivotArea>
    </chartFormat>
    <chartFormat chart="15" format="138" series="1">
      <pivotArea type="data" outline="0" fieldPosition="0">
        <references count="2">
          <reference field="4294967294" count="1" selected="0">
            <x v="0"/>
          </reference>
          <reference field="9" count="1" selected="0">
            <x v="28"/>
          </reference>
        </references>
      </pivotArea>
    </chartFormat>
    <chartFormat chart="15" format="139" series="1">
      <pivotArea type="data" outline="0" fieldPosition="0">
        <references count="2">
          <reference field="4294967294" count="1" selected="0">
            <x v="0"/>
          </reference>
          <reference field="9" count="1" selected="0">
            <x v="34"/>
          </reference>
        </references>
      </pivotArea>
    </chartFormat>
    <chartFormat chart="15" format="140" series="1">
      <pivotArea type="data" outline="0" fieldPosition="0">
        <references count="2">
          <reference field="4294967294" count="1" selected="0">
            <x v="0"/>
          </reference>
          <reference field="9" count="1" selected="0">
            <x v="35"/>
          </reference>
        </references>
      </pivotArea>
    </chartFormat>
    <chartFormat chart="15" format="141" series="1">
      <pivotArea type="data" outline="0" fieldPosition="0">
        <references count="2">
          <reference field="4294967294" count="1" selected="0">
            <x v="0"/>
          </reference>
          <reference field="9" count="1" selected="0">
            <x v="36"/>
          </reference>
        </references>
      </pivotArea>
    </chartFormat>
    <chartFormat chart="15" format="142" series="1">
      <pivotArea type="data" outline="0" fieldPosition="0">
        <references count="2">
          <reference field="4294967294" count="1" selected="0">
            <x v="0"/>
          </reference>
          <reference field="9" count="1" selected="0">
            <x v="37"/>
          </reference>
        </references>
      </pivotArea>
    </chartFormat>
    <chartFormat chart="15" format="143" series="1">
      <pivotArea type="data" outline="0" fieldPosition="0">
        <references count="2">
          <reference field="4294967294" count="1" selected="0">
            <x v="0"/>
          </reference>
          <reference field="9" count="1" selected="0">
            <x v="3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33">
  <location ref="A4:H24" firstHeaderRow="1" firstDataRow="2" firstDataCol="2" rowPageCount="1" colPageCount="1"/>
  <pivotFields count="40">
    <pivotField axis="axisPage" compact="0" multipleItemSelectionAllowed="1" showAll="0">
      <items count="5">
        <item h="1" x="1"/>
        <item h="1" x="0"/>
        <item x="2"/>
        <item h="1" x="3"/>
        <item t="default"/>
      </items>
    </pivotField>
    <pivotField axis="axisRow" compact="0" showAll="0" sortType="descending">
      <items count="4">
        <item x="2"/>
        <item x="0"/>
        <item x="1"/>
        <item t="default"/>
      </items>
    </pivotField>
    <pivotField compact="0" showAll="0"/>
    <pivotField compact="0" showAll="0"/>
    <pivotField compact="0" showAll="0"/>
    <pivotField axis="axisRow" compact="0" showAll="0">
      <items count="22">
        <item x="14"/>
        <item x="15"/>
        <item x="12"/>
        <item x="13"/>
        <item x="10"/>
        <item x="11"/>
        <item x="8"/>
        <item x="9"/>
        <item x="6"/>
        <item m="1" x="17"/>
        <item x="7"/>
        <item x="4"/>
        <item x="5"/>
        <item x="2"/>
        <item x="3"/>
        <item x="0"/>
        <item x="1"/>
        <item x="16"/>
        <item m="1" x="18"/>
        <item m="1" x="20"/>
        <item m="1" x="19"/>
        <item t="default"/>
      </items>
    </pivotField>
    <pivotField compact="0" showAll="0"/>
    <pivotField compact="0" showAll="0"/>
    <pivotField compact="0" showAll="0"/>
    <pivotField axis="axisCol" compact="0" showAll="0">
      <items count="98">
        <item m="1" x="75"/>
        <item m="1" x="79"/>
        <item m="1" x="71"/>
        <item x="50"/>
        <item m="1" x="95"/>
        <item x="28"/>
        <item x="48"/>
        <item x="16"/>
        <item x="33"/>
        <item m="1" x="85"/>
        <item m="1" x="96"/>
        <item m="1" x="88"/>
        <item m="1" x="64"/>
        <item x="38"/>
        <item m="1" x="73"/>
        <item m="1" x="56"/>
        <item x="37"/>
        <item m="1" x="70"/>
        <item m="1" x="89"/>
        <item x="35"/>
        <item x="6"/>
        <item x="47"/>
        <item m="1" x="52"/>
        <item m="1" x="76"/>
        <item m="1" x="67"/>
        <item m="1" x="83"/>
        <item m="1" x="62"/>
        <item m="1" x="80"/>
        <item m="1" x="86"/>
        <item m="1" x="72"/>
        <item m="1" x="60"/>
        <item x="39"/>
        <item x="7"/>
        <item x="42"/>
        <item m="1" x="59"/>
        <item x="22"/>
        <item m="1" x="51"/>
        <item x="31"/>
        <item m="1" x="69"/>
        <item m="1" x="53"/>
        <item m="1" x="54"/>
        <item x="15"/>
        <item x="13"/>
        <item x="1"/>
        <item x="0"/>
        <item m="1" x="65"/>
        <item x="3"/>
        <item m="1" x="84"/>
        <item x="20"/>
        <item m="1" x="61"/>
        <item x="18"/>
        <item m="1" x="68"/>
        <item m="1" x="91"/>
        <item m="1" x="92"/>
        <item m="1" x="74"/>
        <item m="1" x="93"/>
        <item x="29"/>
        <item x="14"/>
        <item x="10"/>
        <item m="1" x="78"/>
        <item m="1" x="81"/>
        <item m="1" x="82"/>
        <item x="5"/>
        <item m="1" x="66"/>
        <item x="40"/>
        <item x="25"/>
        <item h="1" x="4"/>
        <item x="43"/>
        <item x="49"/>
        <item x="41"/>
        <item m="1" x="55"/>
        <item x="11"/>
        <item x="45"/>
        <item x="26"/>
        <item x="27"/>
        <item x="9"/>
        <item x="44"/>
        <item x="8"/>
        <item h="1" x="36"/>
        <item x="2"/>
        <item m="1" x="63"/>
        <item m="1" x="57"/>
        <item m="1" x="94"/>
        <item m="1" x="90"/>
        <item x="23"/>
        <item x="24"/>
        <item h="1" x="12"/>
        <item h="1" x="21"/>
        <item h="1" x="34"/>
        <item h="1" x="19"/>
        <item h="1" m="1" x="58"/>
        <item h="1" x="30"/>
        <item h="1" m="1" x="77"/>
        <item h="1" m="1" x="87"/>
        <item h="1" x="17"/>
        <item h="1" x="46"/>
        <item h="1" x="3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dataField="1"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compact="0" showAll="0"/>
    <pivotField compact="0" showAll="0"/>
    <pivotField compact="0" showAll="0"/>
    <pivotField compact="0" showAll="0"/>
    <pivotField compact="0" showAll="0"/>
  </pivotFields>
  <rowFields count="2">
    <field x="1"/>
    <field x="5"/>
  </rowFields>
  <rowItems count="19">
    <i>
      <x v="1"/>
    </i>
    <i r="1">
      <x v="2"/>
    </i>
    <i r="1">
      <x v="3"/>
    </i>
    <i r="1">
      <x v="6"/>
    </i>
    <i r="1">
      <x v="7"/>
    </i>
    <i r="1">
      <x v="11"/>
    </i>
    <i r="1">
      <x v="12"/>
    </i>
    <i r="1">
      <x v="15"/>
    </i>
    <i r="1">
      <x v="16"/>
    </i>
    <i>
      <x v="2"/>
    </i>
    <i r="1">
      <x/>
    </i>
    <i r="1">
      <x v="1"/>
    </i>
    <i r="1">
      <x v="4"/>
    </i>
    <i r="1">
      <x v="5"/>
    </i>
    <i r="1">
      <x v="8"/>
    </i>
    <i r="1">
      <x v="10"/>
    </i>
    <i r="1">
      <x v="13"/>
    </i>
    <i r="1">
      <x v="14"/>
    </i>
    <i t="grand">
      <x/>
    </i>
  </rowItems>
  <colFields count="1">
    <field x="9"/>
  </colFields>
  <colItems count="6">
    <i>
      <x v="20"/>
    </i>
    <i>
      <x v="65"/>
    </i>
    <i>
      <x v="68"/>
    </i>
    <i>
      <x v="84"/>
    </i>
    <i>
      <x v="85"/>
    </i>
    <i t="grand">
      <x/>
    </i>
  </colItems>
  <pageFields count="1">
    <pageField fld="0" hier="-1"/>
  </pageFields>
  <dataFields count="1">
    <dataField name="Sum of Midpoint of material quantity estimate (calculated) [kg/m2]" fld="23" baseField="4" baseItem="8"/>
  </dataFields>
  <formats count="4">
    <format dxfId="15">
      <pivotArea outline="0" collapsedLevelsAreSubtotals="1" fieldPosition="0"/>
    </format>
    <format dxfId="14">
      <pivotArea field="5" type="button" dataOnly="0" labelOnly="1" outline="0" axis="axisRow" fieldPosition="1"/>
    </format>
    <format dxfId="13">
      <pivotArea dataOnly="0" labelOnly="1" outline="0" fieldPosition="0">
        <references count="1">
          <reference field="9" count="5">
            <x v="20"/>
            <x v="65"/>
            <x v="68"/>
            <x v="84"/>
            <x v="85"/>
          </reference>
        </references>
      </pivotArea>
    </format>
    <format dxfId="12">
      <pivotArea dataOnly="0" labelOnly="1" grandCol="1" outline="0" fieldPosition="0"/>
    </format>
  </formats>
  <chartFormats count="178">
    <chartFormat chart="10" format="49" series="1">
      <pivotArea type="data" outline="0" fieldPosition="0">
        <references count="1">
          <reference field="9" count="1" selected="0">
            <x v="3"/>
          </reference>
        </references>
      </pivotArea>
    </chartFormat>
    <chartFormat chart="10" format="50" series="1">
      <pivotArea type="data" outline="0" fieldPosition="0">
        <references count="1">
          <reference field="9" count="1" selected="0">
            <x v="13"/>
          </reference>
        </references>
      </pivotArea>
    </chartFormat>
    <chartFormat chart="10" format="51" series="1">
      <pivotArea type="data" outline="0" fieldPosition="0">
        <references count="1">
          <reference field="9" count="1" selected="0">
            <x v="16"/>
          </reference>
        </references>
      </pivotArea>
    </chartFormat>
    <chartFormat chart="10" format="52" series="1">
      <pivotArea type="data" outline="0" fieldPosition="0">
        <references count="1">
          <reference field="9" count="1" selected="0">
            <x v="17"/>
          </reference>
        </references>
      </pivotArea>
    </chartFormat>
    <chartFormat chart="10" format="53" series="1">
      <pivotArea type="data" outline="0" fieldPosition="0">
        <references count="1">
          <reference field="9" count="1" selected="0">
            <x v="20"/>
          </reference>
        </references>
      </pivotArea>
    </chartFormat>
    <chartFormat chart="10" format="54" series="1">
      <pivotArea type="data" outline="0" fieldPosition="0">
        <references count="1">
          <reference field="9" count="1" selected="0">
            <x v="29"/>
          </reference>
        </references>
      </pivotArea>
    </chartFormat>
    <chartFormat chart="10" format="55" series="1">
      <pivotArea type="data" outline="0" fieldPosition="0">
        <references count="1">
          <reference field="9" count="1" selected="0">
            <x v="30"/>
          </reference>
        </references>
      </pivotArea>
    </chartFormat>
    <chartFormat chart="10" format="56" series="1">
      <pivotArea type="data" outline="0" fieldPosition="0">
        <references count="1">
          <reference field="9" count="1" selected="0">
            <x v="31"/>
          </reference>
        </references>
      </pivotArea>
    </chartFormat>
    <chartFormat chart="10" format="57" series="1">
      <pivotArea type="data" outline="0" fieldPosition="0">
        <references count="1">
          <reference field="9" count="1" selected="0">
            <x v="32"/>
          </reference>
        </references>
      </pivotArea>
    </chartFormat>
    <chartFormat chart="10" format="58" series="1">
      <pivotArea type="data" outline="0" fieldPosition="0">
        <references count="1">
          <reference field="9" count="1" selected="0">
            <x v="33"/>
          </reference>
        </references>
      </pivotArea>
    </chartFormat>
    <chartFormat chart="10" format="59" series="1">
      <pivotArea type="data" outline="0" fieldPosition="0">
        <references count="1">
          <reference field="9" count="1" selected="0">
            <x v="43"/>
          </reference>
        </references>
      </pivotArea>
    </chartFormat>
    <chartFormat chart="10" format="60" series="1">
      <pivotArea type="data" outline="0" fieldPosition="0">
        <references count="1">
          <reference field="9" count="1" selected="0">
            <x v="44"/>
          </reference>
        </references>
      </pivotArea>
    </chartFormat>
    <chartFormat chart="10" format="61" series="1">
      <pivotArea type="data" outline="0" fieldPosition="0">
        <references count="1">
          <reference field="9" count="1" selected="0">
            <x v="46"/>
          </reference>
        </references>
      </pivotArea>
    </chartFormat>
    <chartFormat chart="10" format="62" series="1">
      <pivotArea type="data" outline="0" fieldPosition="0">
        <references count="1">
          <reference field="9" count="1" selected="0">
            <x v="62"/>
          </reference>
        </references>
      </pivotArea>
    </chartFormat>
    <chartFormat chart="10" format="63" series="1">
      <pivotArea type="data" outline="0" fieldPosition="0">
        <references count="1">
          <reference field="9" count="1" selected="0">
            <x v="64"/>
          </reference>
        </references>
      </pivotArea>
    </chartFormat>
    <chartFormat chart="10" format="64" series="1">
      <pivotArea type="data" outline="0" fieldPosition="0">
        <references count="1">
          <reference field="9" count="1" selected="0">
            <x v="67"/>
          </reference>
        </references>
      </pivotArea>
    </chartFormat>
    <chartFormat chart="10" format="65" series="1">
      <pivotArea type="data" outline="0" fieldPosition="0">
        <references count="1">
          <reference field="9" count="1" selected="0">
            <x v="69"/>
          </reference>
        </references>
      </pivotArea>
    </chartFormat>
    <chartFormat chart="10" format="66" series="1">
      <pivotArea type="data" outline="0" fieldPosition="0">
        <references count="1">
          <reference field="9" count="1" selected="0">
            <x v="73"/>
          </reference>
        </references>
      </pivotArea>
    </chartFormat>
    <chartFormat chart="10" format="67" series="1">
      <pivotArea type="data" outline="0" fieldPosition="0">
        <references count="1">
          <reference field="9" count="1" selected="0">
            <x v="74"/>
          </reference>
        </references>
      </pivotArea>
    </chartFormat>
    <chartFormat chart="10" format="68" series="1">
      <pivotArea type="data" outline="0" fieldPosition="0">
        <references count="1">
          <reference field="9" count="1" selected="0">
            <x v="75"/>
          </reference>
        </references>
      </pivotArea>
    </chartFormat>
    <chartFormat chart="10" format="69" series="1">
      <pivotArea type="data" outline="0" fieldPosition="0">
        <references count="1">
          <reference field="9" count="1" selected="0">
            <x v="76"/>
          </reference>
        </references>
      </pivotArea>
    </chartFormat>
    <chartFormat chart="10" format="70" series="1">
      <pivotArea type="data" outline="0" fieldPosition="0">
        <references count="1">
          <reference field="9" count="1" selected="0">
            <x v="77"/>
          </reference>
        </references>
      </pivotArea>
    </chartFormat>
    <chartFormat chart="10" format="71" series="1">
      <pivotArea type="data" outline="0" fieldPosition="0">
        <references count="1">
          <reference field="9" count="1" selected="0">
            <x v="79"/>
          </reference>
        </references>
      </pivotArea>
    </chartFormat>
    <chartFormat chart="15" format="72" series="1">
      <pivotArea type="data" outline="0" fieldPosition="0">
        <references count="2">
          <reference field="4294967294" count="1" selected="0">
            <x v="0"/>
          </reference>
          <reference field="9" count="1" selected="0">
            <x v="3"/>
          </reference>
        </references>
      </pivotArea>
    </chartFormat>
    <chartFormat chart="15" format="73" series="1">
      <pivotArea type="data" outline="0" fieldPosition="0">
        <references count="2">
          <reference field="4294967294" count="1" selected="0">
            <x v="0"/>
          </reference>
          <reference field="9" count="1" selected="0">
            <x v="13"/>
          </reference>
        </references>
      </pivotArea>
    </chartFormat>
    <chartFormat chart="15" format="74" series="1">
      <pivotArea type="data" outline="0" fieldPosition="0">
        <references count="2">
          <reference field="4294967294" count="1" selected="0">
            <x v="0"/>
          </reference>
          <reference field="9" count="1" selected="0">
            <x v="16"/>
          </reference>
        </references>
      </pivotArea>
    </chartFormat>
    <chartFormat chart="15" format="75" series="1">
      <pivotArea type="data" outline="0" fieldPosition="0">
        <references count="2">
          <reference field="4294967294" count="1" selected="0">
            <x v="0"/>
          </reference>
          <reference field="9" count="1" selected="0">
            <x v="17"/>
          </reference>
        </references>
      </pivotArea>
    </chartFormat>
    <chartFormat chart="15" format="76" series="1">
      <pivotArea type="data" outline="0" fieldPosition="0">
        <references count="2">
          <reference field="4294967294" count="1" selected="0">
            <x v="0"/>
          </reference>
          <reference field="9" count="1" selected="0">
            <x v="20"/>
          </reference>
        </references>
      </pivotArea>
    </chartFormat>
    <chartFormat chart="15" format="77" series="1">
      <pivotArea type="data" outline="0" fieldPosition="0">
        <references count="2">
          <reference field="4294967294" count="1" selected="0">
            <x v="0"/>
          </reference>
          <reference field="9" count="1" selected="0">
            <x v="29"/>
          </reference>
        </references>
      </pivotArea>
    </chartFormat>
    <chartFormat chart="15" format="78" series="1">
      <pivotArea type="data" outline="0" fieldPosition="0">
        <references count="2">
          <reference field="4294967294" count="1" selected="0">
            <x v="0"/>
          </reference>
          <reference field="9" count="1" selected="0">
            <x v="30"/>
          </reference>
        </references>
      </pivotArea>
    </chartFormat>
    <chartFormat chart="15" format="79" series="1">
      <pivotArea type="data" outline="0" fieldPosition="0">
        <references count="2">
          <reference field="4294967294" count="1" selected="0">
            <x v="0"/>
          </reference>
          <reference field="9" count="1" selected="0">
            <x v="31"/>
          </reference>
        </references>
      </pivotArea>
    </chartFormat>
    <chartFormat chart="15" format="80" series="1">
      <pivotArea type="data" outline="0" fieldPosition="0">
        <references count="2">
          <reference field="4294967294" count="1" selected="0">
            <x v="0"/>
          </reference>
          <reference field="9" count="1" selected="0">
            <x v="32"/>
          </reference>
        </references>
      </pivotArea>
    </chartFormat>
    <chartFormat chart="15" format="81" series="1">
      <pivotArea type="data" outline="0" fieldPosition="0">
        <references count="2">
          <reference field="4294967294" count="1" selected="0">
            <x v="0"/>
          </reference>
          <reference field="9" count="1" selected="0">
            <x v="33"/>
          </reference>
        </references>
      </pivotArea>
    </chartFormat>
    <chartFormat chart="15" format="82" series="1">
      <pivotArea type="data" outline="0" fieldPosition="0">
        <references count="2">
          <reference field="4294967294" count="1" selected="0">
            <x v="0"/>
          </reference>
          <reference field="9" count="1" selected="0">
            <x v="43"/>
          </reference>
        </references>
      </pivotArea>
    </chartFormat>
    <chartFormat chart="15" format="83" series="1">
      <pivotArea type="data" outline="0" fieldPosition="0">
        <references count="2">
          <reference field="4294967294" count="1" selected="0">
            <x v="0"/>
          </reference>
          <reference field="9" count="1" selected="0">
            <x v="44"/>
          </reference>
        </references>
      </pivotArea>
    </chartFormat>
    <chartFormat chart="15" format="84" series="1">
      <pivotArea type="data" outline="0" fieldPosition="0">
        <references count="2">
          <reference field="4294967294" count="1" selected="0">
            <x v="0"/>
          </reference>
          <reference field="9" count="1" selected="0">
            <x v="46"/>
          </reference>
        </references>
      </pivotArea>
    </chartFormat>
    <chartFormat chart="15" format="85" series="1">
      <pivotArea type="data" outline="0" fieldPosition="0">
        <references count="2">
          <reference field="4294967294" count="1" selected="0">
            <x v="0"/>
          </reference>
          <reference field="9" count="1" selected="0">
            <x v="62"/>
          </reference>
        </references>
      </pivotArea>
    </chartFormat>
    <chartFormat chart="15" format="86" series="1">
      <pivotArea type="data" outline="0" fieldPosition="0">
        <references count="2">
          <reference field="4294967294" count="1" selected="0">
            <x v="0"/>
          </reference>
          <reference field="9" count="1" selected="0">
            <x v="64"/>
          </reference>
        </references>
      </pivotArea>
    </chartFormat>
    <chartFormat chart="15" format="87" series="1">
      <pivotArea type="data" outline="0" fieldPosition="0">
        <references count="2">
          <reference field="4294967294" count="1" selected="0">
            <x v="0"/>
          </reference>
          <reference field="9" count="1" selected="0">
            <x v="67"/>
          </reference>
        </references>
      </pivotArea>
    </chartFormat>
    <chartFormat chart="15" format="88" series="1">
      <pivotArea type="data" outline="0" fieldPosition="0">
        <references count="2">
          <reference field="4294967294" count="1" selected="0">
            <x v="0"/>
          </reference>
          <reference field="9" count="1" selected="0">
            <x v="69"/>
          </reference>
        </references>
      </pivotArea>
    </chartFormat>
    <chartFormat chart="15" format="89" series="1">
      <pivotArea type="data" outline="0" fieldPosition="0">
        <references count="2">
          <reference field="4294967294" count="1" selected="0">
            <x v="0"/>
          </reference>
          <reference field="9" count="1" selected="0">
            <x v="73"/>
          </reference>
        </references>
      </pivotArea>
    </chartFormat>
    <chartFormat chart="15" format="90" series="1">
      <pivotArea type="data" outline="0" fieldPosition="0">
        <references count="2">
          <reference field="4294967294" count="1" selected="0">
            <x v="0"/>
          </reference>
          <reference field="9" count="1" selected="0">
            <x v="74"/>
          </reference>
        </references>
      </pivotArea>
    </chartFormat>
    <chartFormat chart="15" format="91" series="1">
      <pivotArea type="data" outline="0" fieldPosition="0">
        <references count="2">
          <reference field="4294967294" count="1" selected="0">
            <x v="0"/>
          </reference>
          <reference field="9" count="1" selected="0">
            <x v="75"/>
          </reference>
        </references>
      </pivotArea>
    </chartFormat>
    <chartFormat chart="15" format="92" series="1">
      <pivotArea type="data" outline="0" fieldPosition="0">
        <references count="2">
          <reference field="4294967294" count="1" selected="0">
            <x v="0"/>
          </reference>
          <reference field="9" count="1" selected="0">
            <x v="76"/>
          </reference>
        </references>
      </pivotArea>
    </chartFormat>
    <chartFormat chart="15" format="93" series="1">
      <pivotArea type="data" outline="0" fieldPosition="0">
        <references count="2">
          <reference field="4294967294" count="1" selected="0">
            <x v="0"/>
          </reference>
          <reference field="9" count="1" selected="0">
            <x v="77"/>
          </reference>
        </references>
      </pivotArea>
    </chartFormat>
    <chartFormat chart="15" format="94" series="1">
      <pivotArea type="data" outline="0" fieldPosition="0">
        <references count="2">
          <reference field="4294967294" count="1" selected="0">
            <x v="0"/>
          </reference>
          <reference field="9" count="1" selected="0">
            <x v="79"/>
          </reference>
        </references>
      </pivotArea>
    </chartFormat>
    <chartFormat chart="15" format="95" series="1">
      <pivotArea type="data" outline="0" fieldPosition="0">
        <references count="2">
          <reference field="4294967294" count="1" selected="0">
            <x v="0"/>
          </reference>
          <reference field="9" count="1" selected="0">
            <x v="39"/>
          </reference>
        </references>
      </pivotArea>
    </chartFormat>
    <chartFormat chart="15" format="96" series="1">
      <pivotArea type="data" outline="0" fieldPosition="0">
        <references count="2">
          <reference field="4294967294" count="1" selected="0">
            <x v="0"/>
          </reference>
          <reference field="9" count="1" selected="0">
            <x v="40"/>
          </reference>
        </references>
      </pivotArea>
    </chartFormat>
    <chartFormat chart="15" format="97" series="1">
      <pivotArea type="data" outline="0" fieldPosition="0">
        <references count="2">
          <reference field="4294967294" count="1" selected="0">
            <x v="0"/>
          </reference>
          <reference field="9" count="1" selected="0">
            <x v="41"/>
          </reference>
        </references>
      </pivotArea>
    </chartFormat>
    <chartFormat chart="15" format="98" series="1">
      <pivotArea type="data" outline="0" fieldPosition="0">
        <references count="2">
          <reference field="4294967294" count="1" selected="0">
            <x v="0"/>
          </reference>
          <reference field="9" count="1" selected="0">
            <x v="42"/>
          </reference>
        </references>
      </pivotArea>
    </chartFormat>
    <chartFormat chart="15" format="99" series="1">
      <pivotArea type="data" outline="0" fieldPosition="0">
        <references count="2">
          <reference field="4294967294" count="1" selected="0">
            <x v="0"/>
          </reference>
          <reference field="9" count="1" selected="0">
            <x v="45"/>
          </reference>
        </references>
      </pivotArea>
    </chartFormat>
    <chartFormat chart="15" format="100" series="1">
      <pivotArea type="data" outline="0" fieldPosition="0">
        <references count="2">
          <reference field="4294967294" count="1" selected="0">
            <x v="0"/>
          </reference>
          <reference field="9" count="1" selected="0">
            <x v="48"/>
          </reference>
        </references>
      </pivotArea>
    </chartFormat>
    <chartFormat chart="15" format="101" series="1">
      <pivotArea type="data" outline="0" fieldPosition="0">
        <references count="2">
          <reference field="4294967294" count="1" selected="0">
            <x v="0"/>
          </reference>
          <reference field="9" count="1" selected="0">
            <x v="49"/>
          </reference>
        </references>
      </pivotArea>
    </chartFormat>
    <chartFormat chart="15" format="102" series="1">
      <pivotArea type="data" outline="0" fieldPosition="0">
        <references count="2">
          <reference field="4294967294" count="1" selected="0">
            <x v="0"/>
          </reference>
          <reference field="9" count="1" selected="0">
            <x v="50"/>
          </reference>
        </references>
      </pivotArea>
    </chartFormat>
    <chartFormat chart="15" format="103" series="1">
      <pivotArea type="data" outline="0" fieldPosition="0">
        <references count="2">
          <reference field="4294967294" count="1" selected="0">
            <x v="0"/>
          </reference>
          <reference field="9" count="1" selected="0">
            <x v="52"/>
          </reference>
        </references>
      </pivotArea>
    </chartFormat>
    <chartFormat chart="15" format="104" series="1">
      <pivotArea type="data" outline="0" fieldPosition="0">
        <references count="2">
          <reference field="4294967294" count="1" selected="0">
            <x v="0"/>
          </reference>
          <reference field="9" count="1" selected="0">
            <x v="53"/>
          </reference>
        </references>
      </pivotArea>
    </chartFormat>
    <chartFormat chart="15" format="105" series="1">
      <pivotArea type="data" outline="0" fieldPosition="0">
        <references count="2">
          <reference field="4294967294" count="1" selected="0">
            <x v="0"/>
          </reference>
          <reference field="9" count="1" selected="0">
            <x v="54"/>
          </reference>
        </references>
      </pivotArea>
    </chartFormat>
    <chartFormat chart="15" format="106" series="1">
      <pivotArea type="data" outline="0" fieldPosition="0">
        <references count="2">
          <reference field="4294967294" count="1" selected="0">
            <x v="0"/>
          </reference>
          <reference field="9" count="1" selected="0">
            <x v="55"/>
          </reference>
        </references>
      </pivotArea>
    </chartFormat>
    <chartFormat chart="15" format="107" series="1">
      <pivotArea type="data" outline="0" fieldPosition="0">
        <references count="2">
          <reference field="4294967294" count="1" selected="0">
            <x v="0"/>
          </reference>
          <reference field="9" count="1" selected="0">
            <x v="56"/>
          </reference>
        </references>
      </pivotArea>
    </chartFormat>
    <chartFormat chart="15" format="108" series="1">
      <pivotArea type="data" outline="0" fieldPosition="0">
        <references count="2">
          <reference field="4294967294" count="1" selected="0">
            <x v="0"/>
          </reference>
          <reference field="9" count="1" selected="0">
            <x v="57"/>
          </reference>
        </references>
      </pivotArea>
    </chartFormat>
    <chartFormat chart="15" format="109" series="1">
      <pivotArea type="data" outline="0" fieldPosition="0">
        <references count="2">
          <reference field="4294967294" count="1" selected="0">
            <x v="0"/>
          </reference>
          <reference field="9" count="1" selected="0">
            <x v="58"/>
          </reference>
        </references>
      </pivotArea>
    </chartFormat>
    <chartFormat chart="15" format="110" series="1">
      <pivotArea type="data" outline="0" fieldPosition="0">
        <references count="2">
          <reference field="4294967294" count="1" selected="0">
            <x v="0"/>
          </reference>
          <reference field="9" count="1" selected="0">
            <x v="59"/>
          </reference>
        </references>
      </pivotArea>
    </chartFormat>
    <chartFormat chart="15" format="111" series="1">
      <pivotArea type="data" outline="0" fieldPosition="0">
        <references count="2">
          <reference field="4294967294" count="1" selected="0">
            <x v="0"/>
          </reference>
          <reference field="9" count="1" selected="0">
            <x v="60"/>
          </reference>
        </references>
      </pivotArea>
    </chartFormat>
    <chartFormat chart="15" format="112" series="1">
      <pivotArea type="data" outline="0" fieldPosition="0">
        <references count="2">
          <reference field="4294967294" count="1" selected="0">
            <x v="0"/>
          </reference>
          <reference field="9" count="1" selected="0">
            <x v="61"/>
          </reference>
        </references>
      </pivotArea>
    </chartFormat>
    <chartFormat chart="15" format="113" series="1">
      <pivotArea type="data" outline="0" fieldPosition="0">
        <references count="2">
          <reference field="4294967294" count="1" selected="0">
            <x v="0"/>
          </reference>
          <reference field="9" count="1" selected="0">
            <x v="70"/>
          </reference>
        </references>
      </pivotArea>
    </chartFormat>
    <chartFormat chart="15" format="114" series="1">
      <pivotArea type="data" outline="0" fieldPosition="0">
        <references count="2">
          <reference field="4294967294" count="1" selected="0">
            <x v="0"/>
          </reference>
          <reference field="9" count="1" selected="0">
            <x v="71"/>
          </reference>
        </references>
      </pivotArea>
    </chartFormat>
    <chartFormat chart="15" format="115" series="1">
      <pivotArea type="data" outline="0" fieldPosition="0">
        <references count="2">
          <reference field="4294967294" count="1" selected="0">
            <x v="0"/>
          </reference>
          <reference field="9" count="1" selected="0">
            <x v="72"/>
          </reference>
        </references>
      </pivotArea>
    </chartFormat>
    <chartFormat chart="15" format="116" series="1">
      <pivotArea type="data" outline="0" fieldPosition="0">
        <references count="2">
          <reference field="4294967294" count="1" selected="0">
            <x v="0"/>
          </reference>
          <reference field="9" count="1" selected="0">
            <x v="78"/>
          </reference>
        </references>
      </pivotArea>
    </chartFormat>
    <chartFormat chart="15" format="117" series="1">
      <pivotArea type="data" outline="0" fieldPosition="0">
        <references count="2">
          <reference field="4294967294" count="1" selected="0">
            <x v="0"/>
          </reference>
          <reference field="9" count="1" selected="0">
            <x v="80"/>
          </reference>
        </references>
      </pivotArea>
    </chartFormat>
    <chartFormat chart="15" format="118" series="1">
      <pivotArea type="data" outline="0" fieldPosition="0">
        <references count="2">
          <reference field="4294967294" count="1" selected="0">
            <x v="0"/>
          </reference>
          <reference field="9" count="1" selected="0">
            <x v="81"/>
          </reference>
        </references>
      </pivotArea>
    </chartFormat>
    <chartFormat chart="15" format="119" series="1">
      <pivotArea type="data" outline="0" fieldPosition="0">
        <references count="2">
          <reference field="4294967294" count="1" selected="0">
            <x v="0"/>
          </reference>
          <reference field="9" count="1" selected="0">
            <x v="82"/>
          </reference>
        </references>
      </pivotArea>
    </chartFormat>
    <chartFormat chart="15" format="120" series="1">
      <pivotArea type="data" outline="0" fieldPosition="0">
        <references count="2">
          <reference field="4294967294" count="1" selected="0">
            <x v="0"/>
          </reference>
          <reference field="9" count="1" selected="0">
            <x v="83"/>
          </reference>
        </references>
      </pivotArea>
    </chartFormat>
    <chartFormat chart="15" format="121" series="1">
      <pivotArea type="data" outline="0" fieldPosition="0">
        <references count="2">
          <reference field="4294967294" count="1" selected="0">
            <x v="0"/>
          </reference>
          <reference field="9" count="1" selected="0">
            <x v="0"/>
          </reference>
        </references>
      </pivotArea>
    </chartFormat>
    <chartFormat chart="15" format="122" series="1">
      <pivotArea type="data" outline="0" fieldPosition="0">
        <references count="2">
          <reference field="4294967294" count="1" selected="0">
            <x v="0"/>
          </reference>
          <reference field="9" count="1" selected="0">
            <x v="1"/>
          </reference>
        </references>
      </pivotArea>
    </chartFormat>
    <chartFormat chart="15" format="123" series="1">
      <pivotArea type="data" outline="0" fieldPosition="0">
        <references count="2">
          <reference field="4294967294" count="1" selected="0">
            <x v="0"/>
          </reference>
          <reference field="9" count="1" selected="0">
            <x v="2"/>
          </reference>
        </references>
      </pivotArea>
    </chartFormat>
    <chartFormat chart="15" format="124" series="1">
      <pivotArea type="data" outline="0" fieldPosition="0">
        <references count="2">
          <reference field="4294967294" count="1" selected="0">
            <x v="0"/>
          </reference>
          <reference field="9" count="1" selected="0">
            <x v="4"/>
          </reference>
        </references>
      </pivotArea>
    </chartFormat>
    <chartFormat chart="15" format="125" series="1">
      <pivotArea type="data" outline="0" fieldPosition="0">
        <references count="2">
          <reference field="4294967294" count="1" selected="0">
            <x v="0"/>
          </reference>
          <reference field="9" count="1" selected="0">
            <x v="5"/>
          </reference>
        </references>
      </pivotArea>
    </chartFormat>
    <chartFormat chart="15" format="126" series="1">
      <pivotArea type="data" outline="0" fieldPosition="0">
        <references count="2">
          <reference field="4294967294" count="1" selected="0">
            <x v="0"/>
          </reference>
          <reference field="9" count="1" selected="0">
            <x v="6"/>
          </reference>
        </references>
      </pivotArea>
    </chartFormat>
    <chartFormat chart="15" format="127" series="1">
      <pivotArea type="data" outline="0" fieldPosition="0">
        <references count="2">
          <reference field="4294967294" count="1" selected="0">
            <x v="0"/>
          </reference>
          <reference field="9" count="1" selected="0">
            <x v="7"/>
          </reference>
        </references>
      </pivotArea>
    </chartFormat>
    <chartFormat chart="15" format="128" series="1">
      <pivotArea type="data" outline="0" fieldPosition="0">
        <references count="2">
          <reference field="4294967294" count="1" selected="0">
            <x v="0"/>
          </reference>
          <reference field="9" count="1" selected="0">
            <x v="8"/>
          </reference>
        </references>
      </pivotArea>
    </chartFormat>
    <chartFormat chart="15" format="129" series="1">
      <pivotArea type="data" outline="0" fieldPosition="0">
        <references count="2">
          <reference field="4294967294" count="1" selected="0">
            <x v="0"/>
          </reference>
          <reference field="9" count="1" selected="0">
            <x v="15"/>
          </reference>
        </references>
      </pivotArea>
    </chartFormat>
    <chartFormat chart="15" format="130" series="1">
      <pivotArea type="data" outline="0" fieldPosition="0">
        <references count="2">
          <reference field="4294967294" count="1" selected="0">
            <x v="0"/>
          </reference>
          <reference field="9" count="1" selected="0">
            <x v="19"/>
          </reference>
        </references>
      </pivotArea>
    </chartFormat>
    <chartFormat chart="15" format="131" series="1">
      <pivotArea type="data" outline="0" fieldPosition="0">
        <references count="2">
          <reference field="4294967294" count="1" selected="0">
            <x v="0"/>
          </reference>
          <reference field="9" count="1" selected="0">
            <x v="21"/>
          </reference>
        </references>
      </pivotArea>
    </chartFormat>
    <chartFormat chart="15" format="132" series="1">
      <pivotArea type="data" outline="0" fieldPosition="0">
        <references count="2">
          <reference field="4294967294" count="1" selected="0">
            <x v="0"/>
          </reference>
          <reference field="9" count="1" selected="0">
            <x v="22"/>
          </reference>
        </references>
      </pivotArea>
    </chartFormat>
    <chartFormat chart="15" format="133" series="1">
      <pivotArea type="data" outline="0" fieldPosition="0">
        <references count="2">
          <reference field="4294967294" count="1" selected="0">
            <x v="0"/>
          </reference>
          <reference field="9" count="1" selected="0">
            <x v="23"/>
          </reference>
        </references>
      </pivotArea>
    </chartFormat>
    <chartFormat chart="15" format="134" series="1">
      <pivotArea type="data" outline="0" fieldPosition="0">
        <references count="2">
          <reference field="4294967294" count="1" selected="0">
            <x v="0"/>
          </reference>
          <reference field="9" count="1" selected="0">
            <x v="24"/>
          </reference>
        </references>
      </pivotArea>
    </chartFormat>
    <chartFormat chart="15" format="135" series="1">
      <pivotArea type="data" outline="0" fieldPosition="0">
        <references count="2">
          <reference field="4294967294" count="1" selected="0">
            <x v="0"/>
          </reference>
          <reference field="9" count="1" selected="0">
            <x v="25"/>
          </reference>
        </references>
      </pivotArea>
    </chartFormat>
    <chartFormat chart="15" format="136" series="1">
      <pivotArea type="data" outline="0" fieldPosition="0">
        <references count="2">
          <reference field="4294967294" count="1" selected="0">
            <x v="0"/>
          </reference>
          <reference field="9" count="1" selected="0">
            <x v="26"/>
          </reference>
        </references>
      </pivotArea>
    </chartFormat>
    <chartFormat chart="15" format="137" series="1">
      <pivotArea type="data" outline="0" fieldPosition="0">
        <references count="2">
          <reference field="4294967294" count="1" selected="0">
            <x v="0"/>
          </reference>
          <reference field="9" count="1" selected="0">
            <x v="27"/>
          </reference>
        </references>
      </pivotArea>
    </chartFormat>
    <chartFormat chart="15" format="138" series="1">
      <pivotArea type="data" outline="0" fieldPosition="0">
        <references count="2">
          <reference field="4294967294" count="1" selected="0">
            <x v="0"/>
          </reference>
          <reference field="9" count="1" selected="0">
            <x v="28"/>
          </reference>
        </references>
      </pivotArea>
    </chartFormat>
    <chartFormat chart="15" format="139" series="1">
      <pivotArea type="data" outline="0" fieldPosition="0">
        <references count="2">
          <reference field="4294967294" count="1" selected="0">
            <x v="0"/>
          </reference>
          <reference field="9" count="1" selected="0">
            <x v="34"/>
          </reference>
        </references>
      </pivotArea>
    </chartFormat>
    <chartFormat chart="15" format="140" series="1">
      <pivotArea type="data" outline="0" fieldPosition="0">
        <references count="2">
          <reference field="4294967294" count="1" selected="0">
            <x v="0"/>
          </reference>
          <reference field="9" count="1" selected="0">
            <x v="35"/>
          </reference>
        </references>
      </pivotArea>
    </chartFormat>
    <chartFormat chart="15" format="141" series="1">
      <pivotArea type="data" outline="0" fieldPosition="0">
        <references count="2">
          <reference field="4294967294" count="1" selected="0">
            <x v="0"/>
          </reference>
          <reference field="9" count="1" selected="0">
            <x v="36"/>
          </reference>
        </references>
      </pivotArea>
    </chartFormat>
    <chartFormat chart="15" format="142" series="1">
      <pivotArea type="data" outline="0" fieldPosition="0">
        <references count="2">
          <reference field="4294967294" count="1" selected="0">
            <x v="0"/>
          </reference>
          <reference field="9" count="1" selected="0">
            <x v="37"/>
          </reference>
        </references>
      </pivotArea>
    </chartFormat>
    <chartFormat chart="15" format="143" series="1">
      <pivotArea type="data" outline="0" fieldPosition="0">
        <references count="2">
          <reference field="4294967294" count="1" selected="0">
            <x v="0"/>
          </reference>
          <reference field="9" count="1" selected="0">
            <x v="38"/>
          </reference>
        </references>
      </pivotArea>
    </chartFormat>
    <chartFormat chart="16" format="144" series="1">
      <pivotArea type="data" outline="0" fieldPosition="0">
        <references count="2">
          <reference field="4294967294" count="1" selected="0">
            <x v="0"/>
          </reference>
          <reference field="9" count="1" selected="0">
            <x v="0"/>
          </reference>
        </references>
      </pivotArea>
    </chartFormat>
    <chartFormat chart="16" format="145" series="1">
      <pivotArea type="data" outline="0" fieldPosition="0">
        <references count="2">
          <reference field="4294967294" count="1" selected="0">
            <x v="0"/>
          </reference>
          <reference field="9" count="1" selected="0">
            <x v="1"/>
          </reference>
        </references>
      </pivotArea>
    </chartFormat>
    <chartFormat chart="16" format="146" series="1">
      <pivotArea type="data" outline="0" fieldPosition="0">
        <references count="2">
          <reference field="4294967294" count="1" selected="0">
            <x v="0"/>
          </reference>
          <reference field="9" count="1" selected="0">
            <x v="2"/>
          </reference>
        </references>
      </pivotArea>
    </chartFormat>
    <chartFormat chart="16" format="147" series="1">
      <pivotArea type="data" outline="0" fieldPosition="0">
        <references count="2">
          <reference field="4294967294" count="1" selected="0">
            <x v="0"/>
          </reference>
          <reference field="9" count="1" selected="0">
            <x v="4"/>
          </reference>
        </references>
      </pivotArea>
    </chartFormat>
    <chartFormat chart="16" format="148" series="1">
      <pivotArea type="data" outline="0" fieldPosition="0">
        <references count="2">
          <reference field="4294967294" count="1" selected="0">
            <x v="0"/>
          </reference>
          <reference field="9" count="1" selected="0">
            <x v="5"/>
          </reference>
        </references>
      </pivotArea>
    </chartFormat>
    <chartFormat chart="16" format="149" series="1">
      <pivotArea type="data" outline="0" fieldPosition="0">
        <references count="2">
          <reference field="4294967294" count="1" selected="0">
            <x v="0"/>
          </reference>
          <reference field="9" count="1" selected="0">
            <x v="6"/>
          </reference>
        </references>
      </pivotArea>
    </chartFormat>
    <chartFormat chart="16" format="150" series="1">
      <pivotArea type="data" outline="0" fieldPosition="0">
        <references count="2">
          <reference field="4294967294" count="1" selected="0">
            <x v="0"/>
          </reference>
          <reference field="9" count="1" selected="0">
            <x v="7"/>
          </reference>
        </references>
      </pivotArea>
    </chartFormat>
    <chartFormat chart="16" format="151" series="1">
      <pivotArea type="data" outline="0" fieldPosition="0">
        <references count="2">
          <reference field="4294967294" count="1" selected="0">
            <x v="0"/>
          </reference>
          <reference field="9" count="1" selected="0">
            <x v="8"/>
          </reference>
        </references>
      </pivotArea>
    </chartFormat>
    <chartFormat chart="16" format="152" series="1">
      <pivotArea type="data" outline="0" fieldPosition="0">
        <references count="2">
          <reference field="4294967294" count="1" selected="0">
            <x v="0"/>
          </reference>
          <reference field="9" count="1" selected="0">
            <x v="15"/>
          </reference>
        </references>
      </pivotArea>
    </chartFormat>
    <chartFormat chart="16" format="153" series="1">
      <pivotArea type="data" outline="0" fieldPosition="0">
        <references count="2">
          <reference field="4294967294" count="1" selected="0">
            <x v="0"/>
          </reference>
          <reference field="9" count="1" selected="0">
            <x v="19"/>
          </reference>
        </references>
      </pivotArea>
    </chartFormat>
    <chartFormat chart="16" format="154" series="1">
      <pivotArea type="data" outline="0" fieldPosition="0">
        <references count="2">
          <reference field="4294967294" count="1" selected="0">
            <x v="0"/>
          </reference>
          <reference field="9" count="1" selected="0">
            <x v="21"/>
          </reference>
        </references>
      </pivotArea>
    </chartFormat>
    <chartFormat chart="16" format="155" series="1">
      <pivotArea type="data" outline="0" fieldPosition="0">
        <references count="2">
          <reference field="4294967294" count="1" selected="0">
            <x v="0"/>
          </reference>
          <reference field="9" count="1" selected="0">
            <x v="34"/>
          </reference>
        </references>
      </pivotArea>
    </chartFormat>
    <chartFormat chart="16" format="156" series="1">
      <pivotArea type="data" outline="0" fieldPosition="0">
        <references count="2">
          <reference field="4294967294" count="1" selected="0">
            <x v="0"/>
          </reference>
          <reference field="9" count="1" selected="0">
            <x v="35"/>
          </reference>
        </references>
      </pivotArea>
    </chartFormat>
    <chartFormat chart="16" format="157" series="1">
      <pivotArea type="data" outline="0" fieldPosition="0">
        <references count="2">
          <reference field="4294967294" count="1" selected="0">
            <x v="0"/>
          </reference>
          <reference field="9" count="1" selected="0">
            <x v="36"/>
          </reference>
        </references>
      </pivotArea>
    </chartFormat>
    <chartFormat chart="16" format="158" series="1">
      <pivotArea type="data" outline="0" fieldPosition="0">
        <references count="2">
          <reference field="4294967294" count="1" selected="0">
            <x v="0"/>
          </reference>
          <reference field="9" count="1" selected="0">
            <x v="37"/>
          </reference>
        </references>
      </pivotArea>
    </chartFormat>
    <chartFormat chart="16" format="159" series="1">
      <pivotArea type="data" outline="0" fieldPosition="0">
        <references count="2">
          <reference field="4294967294" count="1" selected="0">
            <x v="0"/>
          </reference>
          <reference field="9" count="1" selected="0">
            <x v="41"/>
          </reference>
        </references>
      </pivotArea>
    </chartFormat>
    <chartFormat chart="16" format="160" series="1">
      <pivotArea type="data" outline="0" fieldPosition="0">
        <references count="2">
          <reference field="4294967294" count="1" selected="0">
            <x v="0"/>
          </reference>
          <reference field="9" count="1" selected="0">
            <x v="42"/>
          </reference>
        </references>
      </pivotArea>
    </chartFormat>
    <chartFormat chart="16" format="161" series="1">
      <pivotArea type="data" outline="0" fieldPosition="0">
        <references count="2">
          <reference field="4294967294" count="1" selected="0">
            <x v="0"/>
          </reference>
          <reference field="9" count="1" selected="0">
            <x v="45"/>
          </reference>
        </references>
      </pivotArea>
    </chartFormat>
    <chartFormat chart="16" format="162" series="1">
      <pivotArea type="data" outline="0" fieldPosition="0">
        <references count="2">
          <reference field="4294967294" count="1" selected="0">
            <x v="0"/>
          </reference>
          <reference field="9" count="1" selected="0">
            <x v="48"/>
          </reference>
        </references>
      </pivotArea>
    </chartFormat>
    <chartFormat chart="16" format="163" series="1">
      <pivotArea type="data" outline="0" fieldPosition="0">
        <references count="2">
          <reference field="4294967294" count="1" selected="0">
            <x v="0"/>
          </reference>
          <reference field="9" count="1" selected="0">
            <x v="50"/>
          </reference>
        </references>
      </pivotArea>
    </chartFormat>
    <chartFormat chart="16" format="164" series="1">
      <pivotArea type="data" outline="0" fieldPosition="0">
        <references count="2">
          <reference field="4294967294" count="1" selected="0">
            <x v="0"/>
          </reference>
          <reference field="9" count="1" selected="0">
            <x v="56"/>
          </reference>
        </references>
      </pivotArea>
    </chartFormat>
    <chartFormat chart="16" format="165" series="1">
      <pivotArea type="data" outline="0" fieldPosition="0">
        <references count="2">
          <reference field="4294967294" count="1" selected="0">
            <x v="0"/>
          </reference>
          <reference field="9" count="1" selected="0">
            <x v="57"/>
          </reference>
        </references>
      </pivotArea>
    </chartFormat>
    <chartFormat chart="16" format="166" series="1">
      <pivotArea type="data" outline="0" fieldPosition="0">
        <references count="2">
          <reference field="4294967294" count="1" selected="0">
            <x v="0"/>
          </reference>
          <reference field="9" count="1" selected="0">
            <x v="58"/>
          </reference>
        </references>
      </pivotArea>
    </chartFormat>
    <chartFormat chart="16" format="167" series="1">
      <pivotArea type="data" outline="0" fieldPosition="0">
        <references count="2">
          <reference field="4294967294" count="1" selected="0">
            <x v="0"/>
          </reference>
          <reference field="9" count="1" selected="0">
            <x v="70"/>
          </reference>
        </references>
      </pivotArea>
    </chartFormat>
    <chartFormat chart="16" format="168" series="1">
      <pivotArea type="data" outline="0" fieldPosition="0">
        <references count="2">
          <reference field="4294967294" count="1" selected="0">
            <x v="0"/>
          </reference>
          <reference field="9" count="1" selected="0">
            <x v="71"/>
          </reference>
        </references>
      </pivotArea>
    </chartFormat>
    <chartFormat chart="16" format="169" series="1">
      <pivotArea type="data" outline="0" fieldPosition="0">
        <references count="2">
          <reference field="4294967294" count="1" selected="0">
            <x v="0"/>
          </reference>
          <reference field="9" count="1" selected="0">
            <x v="72"/>
          </reference>
        </references>
      </pivotArea>
    </chartFormat>
    <chartFormat chart="17" format="170" series="1">
      <pivotArea type="data" outline="0" fieldPosition="0">
        <references count="2">
          <reference field="4294967294" count="1" selected="0">
            <x v="0"/>
          </reference>
          <reference field="9" count="1" selected="0">
            <x v="0"/>
          </reference>
        </references>
      </pivotArea>
    </chartFormat>
    <chartFormat chart="17" format="171" series="1">
      <pivotArea type="data" outline="0" fieldPosition="0">
        <references count="2">
          <reference field="4294967294" count="1" selected="0">
            <x v="0"/>
          </reference>
          <reference field="9" count="1" selected="0">
            <x v="1"/>
          </reference>
        </references>
      </pivotArea>
    </chartFormat>
    <chartFormat chart="17" format="172" series="1">
      <pivotArea type="data" outline="0" fieldPosition="0">
        <references count="2">
          <reference field="4294967294" count="1" selected="0">
            <x v="0"/>
          </reference>
          <reference field="9" count="1" selected="0">
            <x v="2"/>
          </reference>
        </references>
      </pivotArea>
    </chartFormat>
    <chartFormat chart="17" format="173" series="1">
      <pivotArea type="data" outline="0" fieldPosition="0">
        <references count="2">
          <reference field="4294967294" count="1" selected="0">
            <x v="0"/>
          </reference>
          <reference field="9" count="1" selected="0">
            <x v="4"/>
          </reference>
        </references>
      </pivotArea>
    </chartFormat>
    <chartFormat chart="17" format="174" series="1">
      <pivotArea type="data" outline="0" fieldPosition="0">
        <references count="2">
          <reference field="4294967294" count="1" selected="0">
            <x v="0"/>
          </reference>
          <reference field="9" count="1" selected="0">
            <x v="5"/>
          </reference>
        </references>
      </pivotArea>
    </chartFormat>
    <chartFormat chart="17" format="175" series="1">
      <pivotArea type="data" outline="0" fieldPosition="0">
        <references count="2">
          <reference field="4294967294" count="1" selected="0">
            <x v="0"/>
          </reference>
          <reference field="9" count="1" selected="0">
            <x v="6"/>
          </reference>
        </references>
      </pivotArea>
    </chartFormat>
    <chartFormat chart="17" format="176" series="1">
      <pivotArea type="data" outline="0" fieldPosition="0">
        <references count="2">
          <reference field="4294967294" count="1" selected="0">
            <x v="0"/>
          </reference>
          <reference field="9" count="1" selected="0">
            <x v="7"/>
          </reference>
        </references>
      </pivotArea>
    </chartFormat>
    <chartFormat chart="17" format="177" series="1">
      <pivotArea type="data" outline="0" fieldPosition="0">
        <references count="2">
          <reference field="4294967294" count="1" selected="0">
            <x v="0"/>
          </reference>
          <reference field="9" count="1" selected="0">
            <x v="8"/>
          </reference>
        </references>
      </pivotArea>
    </chartFormat>
    <chartFormat chart="17" format="178" series="1">
      <pivotArea type="data" outline="0" fieldPosition="0">
        <references count="2">
          <reference field="4294967294" count="1" selected="0">
            <x v="0"/>
          </reference>
          <reference field="9" count="1" selected="0">
            <x v="15"/>
          </reference>
        </references>
      </pivotArea>
    </chartFormat>
    <chartFormat chart="17" format="179" series="1">
      <pivotArea type="data" outline="0" fieldPosition="0">
        <references count="2">
          <reference field="4294967294" count="1" selected="0">
            <x v="0"/>
          </reference>
          <reference field="9" count="1" selected="0">
            <x v="19"/>
          </reference>
        </references>
      </pivotArea>
    </chartFormat>
    <chartFormat chart="17" format="180" series="1">
      <pivotArea type="data" outline="0" fieldPosition="0">
        <references count="2">
          <reference field="4294967294" count="1" selected="0">
            <x v="0"/>
          </reference>
          <reference field="9" count="1" selected="0">
            <x v="21"/>
          </reference>
        </references>
      </pivotArea>
    </chartFormat>
    <chartFormat chart="17" format="181" series="1">
      <pivotArea type="data" outline="0" fieldPosition="0">
        <references count="2">
          <reference field="4294967294" count="1" selected="0">
            <x v="0"/>
          </reference>
          <reference field="9" count="1" selected="0">
            <x v="34"/>
          </reference>
        </references>
      </pivotArea>
    </chartFormat>
    <chartFormat chart="17" format="182" series="1">
      <pivotArea type="data" outline="0" fieldPosition="0">
        <references count="2">
          <reference field="4294967294" count="1" selected="0">
            <x v="0"/>
          </reference>
          <reference field="9" count="1" selected="0">
            <x v="35"/>
          </reference>
        </references>
      </pivotArea>
    </chartFormat>
    <chartFormat chart="17" format="183" series="1">
      <pivotArea type="data" outline="0" fieldPosition="0">
        <references count="2">
          <reference field="4294967294" count="1" selected="0">
            <x v="0"/>
          </reference>
          <reference field="9" count="1" selected="0">
            <x v="36"/>
          </reference>
        </references>
      </pivotArea>
    </chartFormat>
    <chartFormat chart="17" format="184" series="1">
      <pivotArea type="data" outline="0" fieldPosition="0">
        <references count="2">
          <reference field="4294967294" count="1" selected="0">
            <x v="0"/>
          </reference>
          <reference field="9" count="1" selected="0">
            <x v="37"/>
          </reference>
        </references>
      </pivotArea>
    </chartFormat>
    <chartFormat chart="17" format="185" series="1">
      <pivotArea type="data" outline="0" fieldPosition="0">
        <references count="2">
          <reference field="4294967294" count="1" selected="0">
            <x v="0"/>
          </reference>
          <reference field="9" count="1" selected="0">
            <x v="41"/>
          </reference>
        </references>
      </pivotArea>
    </chartFormat>
    <chartFormat chart="17" format="186" series="1">
      <pivotArea type="data" outline="0" fieldPosition="0">
        <references count="2">
          <reference field="4294967294" count="1" selected="0">
            <x v="0"/>
          </reference>
          <reference field="9" count="1" selected="0">
            <x v="42"/>
          </reference>
        </references>
      </pivotArea>
    </chartFormat>
    <chartFormat chart="17" format="187" series="1">
      <pivotArea type="data" outline="0" fieldPosition="0">
        <references count="2">
          <reference field="4294967294" count="1" selected="0">
            <x v="0"/>
          </reference>
          <reference field="9" count="1" selected="0">
            <x v="45"/>
          </reference>
        </references>
      </pivotArea>
    </chartFormat>
    <chartFormat chart="17" format="188" series="1">
      <pivotArea type="data" outline="0" fieldPosition="0">
        <references count="2">
          <reference field="4294967294" count="1" selected="0">
            <x v="0"/>
          </reference>
          <reference field="9" count="1" selected="0">
            <x v="48"/>
          </reference>
        </references>
      </pivotArea>
    </chartFormat>
    <chartFormat chart="17" format="189" series="1">
      <pivotArea type="data" outline="0" fieldPosition="0">
        <references count="2">
          <reference field="4294967294" count="1" selected="0">
            <x v="0"/>
          </reference>
          <reference field="9" count="1" selected="0">
            <x v="50"/>
          </reference>
        </references>
      </pivotArea>
    </chartFormat>
    <chartFormat chart="17" format="190" series="1">
      <pivotArea type="data" outline="0" fieldPosition="0">
        <references count="2">
          <reference field="4294967294" count="1" selected="0">
            <x v="0"/>
          </reference>
          <reference field="9" count="1" selected="0">
            <x v="56"/>
          </reference>
        </references>
      </pivotArea>
    </chartFormat>
    <chartFormat chart="17" format="191" series="1">
      <pivotArea type="data" outline="0" fieldPosition="0">
        <references count="2">
          <reference field="4294967294" count="1" selected="0">
            <x v="0"/>
          </reference>
          <reference field="9" count="1" selected="0">
            <x v="57"/>
          </reference>
        </references>
      </pivotArea>
    </chartFormat>
    <chartFormat chart="17" format="192" series="1">
      <pivotArea type="data" outline="0" fieldPosition="0">
        <references count="2">
          <reference field="4294967294" count="1" selected="0">
            <x v="0"/>
          </reference>
          <reference field="9" count="1" selected="0">
            <x v="58"/>
          </reference>
        </references>
      </pivotArea>
    </chartFormat>
    <chartFormat chart="17" format="193" series="1">
      <pivotArea type="data" outline="0" fieldPosition="0">
        <references count="2">
          <reference field="4294967294" count="1" selected="0">
            <x v="0"/>
          </reference>
          <reference field="9" count="1" selected="0">
            <x v="70"/>
          </reference>
        </references>
      </pivotArea>
    </chartFormat>
    <chartFormat chart="17" format="194" series="1">
      <pivotArea type="data" outline="0" fieldPosition="0">
        <references count="2">
          <reference field="4294967294" count="1" selected="0">
            <x v="0"/>
          </reference>
          <reference field="9" count="1" selected="0">
            <x v="71"/>
          </reference>
        </references>
      </pivotArea>
    </chartFormat>
    <chartFormat chart="17" format="195" series="1">
      <pivotArea type="data" outline="0" fieldPosition="0">
        <references count="2">
          <reference field="4294967294" count="1" selected="0">
            <x v="0"/>
          </reference>
          <reference field="9" count="1" selected="0">
            <x v="72"/>
          </reference>
        </references>
      </pivotArea>
    </chartFormat>
    <chartFormat chart="20" format="144" series="1">
      <pivotArea type="data" outline="0" fieldPosition="0">
        <references count="2">
          <reference field="4294967294" count="1" selected="0">
            <x v="0"/>
          </reference>
          <reference field="9" count="1" selected="0">
            <x v="0"/>
          </reference>
        </references>
      </pivotArea>
    </chartFormat>
    <chartFormat chart="20" format="145" series="1">
      <pivotArea type="data" outline="0" fieldPosition="0">
        <references count="2">
          <reference field="4294967294" count="1" selected="0">
            <x v="0"/>
          </reference>
          <reference field="9" count="1" selected="0">
            <x v="1"/>
          </reference>
        </references>
      </pivotArea>
    </chartFormat>
    <chartFormat chart="20" format="146" series="1">
      <pivotArea type="data" outline="0" fieldPosition="0">
        <references count="2">
          <reference field="4294967294" count="1" selected="0">
            <x v="0"/>
          </reference>
          <reference field="9" count="1" selected="0">
            <x v="2"/>
          </reference>
        </references>
      </pivotArea>
    </chartFormat>
    <chartFormat chart="20" format="147" series="1">
      <pivotArea type="data" outline="0" fieldPosition="0">
        <references count="2">
          <reference field="4294967294" count="1" selected="0">
            <x v="0"/>
          </reference>
          <reference field="9" count="1" selected="0">
            <x v="4"/>
          </reference>
        </references>
      </pivotArea>
    </chartFormat>
    <chartFormat chart="20" format="148" series="1">
      <pivotArea type="data" outline="0" fieldPosition="0">
        <references count="2">
          <reference field="4294967294" count="1" selected="0">
            <x v="0"/>
          </reference>
          <reference field="9" count="1" selected="0">
            <x v="5"/>
          </reference>
        </references>
      </pivotArea>
    </chartFormat>
    <chartFormat chart="20" format="149" series="1">
      <pivotArea type="data" outline="0" fieldPosition="0">
        <references count="2">
          <reference field="4294967294" count="1" selected="0">
            <x v="0"/>
          </reference>
          <reference field="9" count="1" selected="0">
            <x v="6"/>
          </reference>
        </references>
      </pivotArea>
    </chartFormat>
    <chartFormat chart="20" format="150" series="1">
      <pivotArea type="data" outline="0" fieldPosition="0">
        <references count="2">
          <reference field="4294967294" count="1" selected="0">
            <x v="0"/>
          </reference>
          <reference field="9" count="1" selected="0">
            <x v="7"/>
          </reference>
        </references>
      </pivotArea>
    </chartFormat>
    <chartFormat chart="20" format="151" series="1">
      <pivotArea type="data" outline="0" fieldPosition="0">
        <references count="2">
          <reference field="4294967294" count="1" selected="0">
            <x v="0"/>
          </reference>
          <reference field="9" count="1" selected="0">
            <x v="8"/>
          </reference>
        </references>
      </pivotArea>
    </chartFormat>
    <chartFormat chart="20" format="152" series="1">
      <pivotArea type="data" outline="0" fieldPosition="0">
        <references count="2">
          <reference field="4294967294" count="1" selected="0">
            <x v="0"/>
          </reference>
          <reference field="9" count="1" selected="0">
            <x v="15"/>
          </reference>
        </references>
      </pivotArea>
    </chartFormat>
    <chartFormat chart="20" format="153" series="1">
      <pivotArea type="data" outline="0" fieldPosition="0">
        <references count="2">
          <reference field="4294967294" count="1" selected="0">
            <x v="0"/>
          </reference>
          <reference field="9" count="1" selected="0">
            <x v="19"/>
          </reference>
        </references>
      </pivotArea>
    </chartFormat>
    <chartFormat chart="20" format="154" series="1">
      <pivotArea type="data" outline="0" fieldPosition="0">
        <references count="2">
          <reference field="4294967294" count="1" selected="0">
            <x v="0"/>
          </reference>
          <reference field="9" count="1" selected="0">
            <x v="21"/>
          </reference>
        </references>
      </pivotArea>
    </chartFormat>
    <chartFormat chart="20" format="155" series="1">
      <pivotArea type="data" outline="0" fieldPosition="0">
        <references count="2">
          <reference field="4294967294" count="1" selected="0">
            <x v="0"/>
          </reference>
          <reference field="9" count="1" selected="0">
            <x v="34"/>
          </reference>
        </references>
      </pivotArea>
    </chartFormat>
    <chartFormat chart="20" format="156" series="1">
      <pivotArea type="data" outline="0" fieldPosition="0">
        <references count="2">
          <reference field="4294967294" count="1" selected="0">
            <x v="0"/>
          </reference>
          <reference field="9" count="1" selected="0">
            <x v="35"/>
          </reference>
        </references>
      </pivotArea>
    </chartFormat>
    <chartFormat chart="20" format="157" series="1">
      <pivotArea type="data" outline="0" fieldPosition="0">
        <references count="2">
          <reference field="4294967294" count="1" selected="0">
            <x v="0"/>
          </reference>
          <reference field="9" count="1" selected="0">
            <x v="36"/>
          </reference>
        </references>
      </pivotArea>
    </chartFormat>
    <chartFormat chart="20" format="158" series="1">
      <pivotArea type="data" outline="0" fieldPosition="0">
        <references count="2">
          <reference field="4294967294" count="1" selected="0">
            <x v="0"/>
          </reference>
          <reference field="9" count="1" selected="0">
            <x v="37"/>
          </reference>
        </references>
      </pivotArea>
    </chartFormat>
    <chartFormat chart="20" format="159" series="1">
      <pivotArea type="data" outline="0" fieldPosition="0">
        <references count="2">
          <reference field="4294967294" count="1" selected="0">
            <x v="0"/>
          </reference>
          <reference field="9" count="1" selected="0">
            <x v="41"/>
          </reference>
        </references>
      </pivotArea>
    </chartFormat>
    <chartFormat chart="20" format="160" series="1">
      <pivotArea type="data" outline="0" fieldPosition="0">
        <references count="2">
          <reference field="4294967294" count="1" selected="0">
            <x v="0"/>
          </reference>
          <reference field="9" count="1" selected="0">
            <x v="42"/>
          </reference>
        </references>
      </pivotArea>
    </chartFormat>
    <chartFormat chart="20" format="161" series="1">
      <pivotArea type="data" outline="0" fieldPosition="0">
        <references count="2">
          <reference field="4294967294" count="1" selected="0">
            <x v="0"/>
          </reference>
          <reference field="9" count="1" selected="0">
            <x v="45"/>
          </reference>
        </references>
      </pivotArea>
    </chartFormat>
    <chartFormat chart="20" format="162" series="1">
      <pivotArea type="data" outline="0" fieldPosition="0">
        <references count="2">
          <reference field="4294967294" count="1" selected="0">
            <x v="0"/>
          </reference>
          <reference field="9" count="1" selected="0">
            <x v="48"/>
          </reference>
        </references>
      </pivotArea>
    </chartFormat>
    <chartFormat chart="20" format="163" series="1">
      <pivotArea type="data" outline="0" fieldPosition="0">
        <references count="2">
          <reference field="4294967294" count="1" selected="0">
            <x v="0"/>
          </reference>
          <reference field="9" count="1" selected="0">
            <x v="50"/>
          </reference>
        </references>
      </pivotArea>
    </chartFormat>
    <chartFormat chart="20" format="164" series="1">
      <pivotArea type="data" outline="0" fieldPosition="0">
        <references count="2">
          <reference field="4294967294" count="1" selected="0">
            <x v="0"/>
          </reference>
          <reference field="9" count="1" selected="0">
            <x v="56"/>
          </reference>
        </references>
      </pivotArea>
    </chartFormat>
    <chartFormat chart="20" format="165" series="1">
      <pivotArea type="data" outline="0" fieldPosition="0">
        <references count="2">
          <reference field="4294967294" count="1" selected="0">
            <x v="0"/>
          </reference>
          <reference field="9" count="1" selected="0">
            <x v="57"/>
          </reference>
        </references>
      </pivotArea>
    </chartFormat>
    <chartFormat chart="20" format="166" series="1">
      <pivotArea type="data" outline="0" fieldPosition="0">
        <references count="2">
          <reference field="4294967294" count="1" selected="0">
            <x v="0"/>
          </reference>
          <reference field="9" count="1" selected="0">
            <x v="58"/>
          </reference>
        </references>
      </pivotArea>
    </chartFormat>
    <chartFormat chart="20" format="167" series="1">
      <pivotArea type="data" outline="0" fieldPosition="0">
        <references count="2">
          <reference field="4294967294" count="1" selected="0">
            <x v="0"/>
          </reference>
          <reference field="9" count="1" selected="0">
            <x v="70"/>
          </reference>
        </references>
      </pivotArea>
    </chartFormat>
    <chartFormat chart="20" format="168" series="1">
      <pivotArea type="data" outline="0" fieldPosition="0">
        <references count="2">
          <reference field="4294967294" count="1" selected="0">
            <x v="0"/>
          </reference>
          <reference field="9" count="1" selected="0">
            <x v="71"/>
          </reference>
        </references>
      </pivotArea>
    </chartFormat>
    <chartFormat chart="20" format="169" series="1">
      <pivotArea type="data" outline="0" fieldPosition="0">
        <references count="2">
          <reference field="4294967294" count="1" selected="0">
            <x v="0"/>
          </reference>
          <reference field="9" count="1" selected="0">
            <x v="72"/>
          </reference>
        </references>
      </pivotArea>
    </chartFormat>
    <chartFormat chart="20" format="170" series="1">
      <pivotArea type="data" outline="0" fieldPosition="0">
        <references count="2">
          <reference field="4294967294" count="1" selected="0">
            <x v="0"/>
          </reference>
          <reference field="9" count="1" selected="0">
            <x v="20"/>
          </reference>
        </references>
      </pivotArea>
    </chartFormat>
    <chartFormat chart="20" format="171" series="1">
      <pivotArea type="data" outline="0" fieldPosition="0">
        <references count="2">
          <reference field="4294967294" count="1" selected="0">
            <x v="0"/>
          </reference>
          <reference field="9" count="1" selected="0">
            <x v="65"/>
          </reference>
        </references>
      </pivotArea>
    </chartFormat>
    <chartFormat chart="20" format="172" series="1">
      <pivotArea type="data" outline="0" fieldPosition="0">
        <references count="2">
          <reference field="4294967294" count="1" selected="0">
            <x v="0"/>
          </reference>
          <reference field="9" count="1" selected="0">
            <x v="68"/>
          </reference>
        </references>
      </pivotArea>
    </chartFormat>
    <chartFormat chart="20" format="173" series="1">
      <pivotArea type="data" outline="0" fieldPosition="0">
        <references count="2">
          <reference field="4294967294" count="1" selected="0">
            <x v="0"/>
          </reference>
          <reference field="9" count="1" selected="0">
            <x v="84"/>
          </reference>
        </references>
      </pivotArea>
    </chartFormat>
    <chartFormat chart="20" format="174" series="1">
      <pivotArea type="data" outline="0" fieldPosition="0">
        <references count="2">
          <reference field="4294967294" count="1" selected="0">
            <x v="0"/>
          </reference>
          <reference field="9" count="1" selected="0">
            <x v="8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38">
  <location ref="A4:F24" firstHeaderRow="1" firstDataRow="2" firstDataCol="2" rowPageCount="1" colPageCount="1"/>
  <pivotFields count="40">
    <pivotField axis="axisCol" compact="0" multipleItemSelectionAllowed="1" showAll="0">
      <items count="5">
        <item x="1"/>
        <item x="0"/>
        <item x="2"/>
        <item h="1" x="3"/>
        <item t="default"/>
      </items>
    </pivotField>
    <pivotField axis="axisRow" compact="0" showAll="0" sortType="descending">
      <items count="4">
        <item x="2"/>
        <item x="0"/>
        <item x="1"/>
        <item t="default"/>
      </items>
    </pivotField>
    <pivotField compact="0" showAll="0"/>
    <pivotField compact="0" showAll="0"/>
    <pivotField compact="0" showAll="0"/>
    <pivotField axis="axisRow" compact="0" showAll="0">
      <items count="22">
        <item x="14"/>
        <item x="15"/>
        <item x="12"/>
        <item x="13"/>
        <item x="10"/>
        <item x="11"/>
        <item x="8"/>
        <item x="9"/>
        <item x="6"/>
        <item x="7"/>
        <item x="4"/>
        <item x="5"/>
        <item x="2"/>
        <item x="3"/>
        <item x="0"/>
        <item x="1"/>
        <item x="16"/>
        <item m="1" x="17"/>
        <item m="1" x="18"/>
        <item m="1" x="20"/>
        <item m="1" x="19"/>
        <item t="default"/>
      </items>
    </pivotField>
    <pivotField compact="0" showAll="0"/>
    <pivotField compact="0" showAll="0"/>
    <pivotField compact="0" showAll="0"/>
    <pivotField axis="axisPage" compact="0" multipleItemSelectionAllowed="1" showAll="0">
      <items count="98">
        <item m="1" x="75"/>
        <item m="1" x="79"/>
        <item m="1" x="71"/>
        <item x="50"/>
        <item m="1" x="95"/>
        <item x="28"/>
        <item x="48"/>
        <item x="16"/>
        <item x="33"/>
        <item x="12"/>
        <item m="1" x="57"/>
        <item m="1" x="85"/>
        <item m="1" x="63"/>
        <item m="1" x="94"/>
        <item m="1" x="96"/>
        <item m="1" x="88"/>
        <item m="1" x="90"/>
        <item m="1" x="64"/>
        <item x="38"/>
        <item m="1" x="73"/>
        <item x="24"/>
        <item x="46"/>
        <item m="1" x="56"/>
        <item x="37"/>
        <item m="1" x="70"/>
        <item m="1" x="89"/>
        <item x="35"/>
        <item x="6"/>
        <item x="47"/>
        <item m="1" x="52"/>
        <item x="30"/>
        <item m="1" x="76"/>
        <item x="34"/>
        <item m="1" x="58"/>
        <item m="1" x="67"/>
        <item m="1" x="83"/>
        <item m="1" x="62"/>
        <item m="1" x="80"/>
        <item m="1" x="86"/>
        <item m="1" x="72"/>
        <item m="1" x="60"/>
        <item x="39"/>
        <item x="7"/>
        <item x="42"/>
        <item x="17"/>
        <item m="1" x="59"/>
        <item x="22"/>
        <item m="1" x="51"/>
        <item x="31"/>
        <item m="1" x="77"/>
        <item m="1" x="69"/>
        <item m="1" x="53"/>
        <item m="1" x="54"/>
        <item x="15"/>
        <item x="13"/>
        <item x="1"/>
        <item x="0"/>
        <item m="1" x="65"/>
        <item x="2"/>
        <item x="3"/>
        <item m="1" x="84"/>
        <item x="20"/>
        <item m="1" x="61"/>
        <item x="18"/>
        <item m="1" x="87"/>
        <item x="21"/>
        <item m="1" x="68"/>
        <item m="1" x="91"/>
        <item m="1" x="92"/>
        <item m="1" x="74"/>
        <item m="1" x="93"/>
        <item x="29"/>
        <item x="14"/>
        <item x="10"/>
        <item x="19"/>
        <item m="1" x="78"/>
        <item m="1" x="81"/>
        <item m="1" x="82"/>
        <item x="5"/>
        <item m="1" x="66"/>
        <item x="23"/>
        <item x="40"/>
        <item x="25"/>
        <item h="1" x="4"/>
        <item x="43"/>
        <item x="49"/>
        <item x="41"/>
        <item m="1" x="55"/>
        <item x="11"/>
        <item x="45"/>
        <item x="26"/>
        <item x="27"/>
        <item x="9"/>
        <item x="44"/>
        <item x="8"/>
        <item x="36"/>
        <item x="3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dataField="1" compact="0" showAll="0"/>
    <pivotField compact="0" showAll="0"/>
    <pivotField compact="0" showAll="0"/>
    <pivotField compact="0" showAll="0"/>
    <pivotField compact="0" showAll="0"/>
  </pivotFields>
  <rowFields count="2">
    <field x="1"/>
    <field x="5"/>
  </rowFields>
  <rowItems count="19">
    <i>
      <x v="1"/>
    </i>
    <i r="1">
      <x v="2"/>
    </i>
    <i r="1">
      <x v="3"/>
    </i>
    <i r="1">
      <x v="6"/>
    </i>
    <i r="1">
      <x v="7"/>
    </i>
    <i r="1">
      <x v="10"/>
    </i>
    <i r="1">
      <x v="11"/>
    </i>
    <i r="1">
      <x v="14"/>
    </i>
    <i r="1">
      <x v="15"/>
    </i>
    <i>
      <x v="2"/>
    </i>
    <i r="1">
      <x/>
    </i>
    <i r="1">
      <x v="1"/>
    </i>
    <i r="1">
      <x v="4"/>
    </i>
    <i r="1">
      <x v="5"/>
    </i>
    <i r="1">
      <x v="8"/>
    </i>
    <i r="1">
      <x v="9"/>
    </i>
    <i r="1">
      <x v="12"/>
    </i>
    <i r="1">
      <x v="13"/>
    </i>
    <i t="grand">
      <x/>
    </i>
  </rowItems>
  <colFields count="1">
    <field x="0"/>
  </colFields>
  <colItems count="4">
    <i>
      <x/>
    </i>
    <i>
      <x v="1"/>
    </i>
    <i>
      <x v="2"/>
    </i>
    <i t="grand">
      <x/>
    </i>
  </colItems>
  <pageFields count="1">
    <pageField fld="9" hier="-1"/>
  </pageFields>
  <dataFields count="1">
    <dataField name="Sum of GWP [kg CO2e/m2]" fld="35" baseField="0" baseItem="0" numFmtId="165"/>
  </dataFields>
  <formats count="5">
    <format dxfId="11">
      <pivotArea outline="0" collapsedLevelsAreSubtotals="1" fieldPosition="0"/>
    </format>
    <format dxfId="10">
      <pivotArea outline="0" fieldPosition="0">
        <references count="1">
          <reference field="0" count="0" selected="0"/>
        </references>
      </pivotArea>
    </format>
    <format dxfId="9">
      <pivotArea field="0" type="button" dataOnly="0" labelOnly="1" outline="0" axis="axisCol" fieldPosition="0"/>
    </format>
    <format dxfId="8">
      <pivotArea type="topRight" dataOnly="0" labelOnly="1" outline="0" fieldPosition="0"/>
    </format>
    <format dxfId="7">
      <pivotArea dataOnly="0" labelOnly="1" outline="0" fieldPosition="0">
        <references count="1">
          <reference field="0" count="0"/>
        </references>
      </pivotArea>
    </format>
  </formats>
  <chartFormats count="5">
    <chartFormat chart="0" format="0" series="1">
      <pivotArea type="data" outline="0" fieldPosition="0">
        <references count="1">
          <reference field="4294967294" count="1" selected="0">
            <x v="0"/>
          </reference>
        </references>
      </pivotArea>
    </chartFormat>
    <chartFormat chart="16" format="92" series="1">
      <pivotArea type="data" outline="0" fieldPosition="0">
        <references count="2">
          <reference field="4294967294" count="1" selected="0">
            <x v="0"/>
          </reference>
          <reference field="0" count="1" selected="0">
            <x v="0"/>
          </reference>
        </references>
      </pivotArea>
    </chartFormat>
    <chartFormat chart="16" format="93" series="1">
      <pivotArea type="data" outline="0" fieldPosition="0">
        <references count="2">
          <reference field="4294967294" count="1" selected="0">
            <x v="0"/>
          </reference>
          <reference field="0" count="1" selected="0">
            <x v="1"/>
          </reference>
        </references>
      </pivotArea>
    </chartFormat>
    <chartFormat chart="16" format="94" series="1">
      <pivotArea type="data" outline="0" fieldPosition="0">
        <references count="2">
          <reference field="4294967294" count="1" selected="0">
            <x v="0"/>
          </reference>
          <reference field="0" count="1" selected="0">
            <x v="2"/>
          </reference>
        </references>
      </pivotArea>
    </chartFormat>
    <chartFormat chart="16" format="9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1" applyNumberFormats="0" applyBorderFormats="0" applyFontFormats="0" applyPatternFormats="0" applyAlignmentFormats="0" applyWidthHeightFormats="1" dataCaption="Values" updatedVersion="6" minRefreshableVersion="3" itemPrintTitles="1" createdVersion="5" indent="0" compact="0" outline="1" outlineData="1" compactData="0" multipleFieldFilters="0" chartFormat="32">
  <location ref="A4:V22" firstHeaderRow="1" firstDataRow="2" firstDataCol="1" rowPageCount="1" colPageCount="1"/>
  <pivotFields count="40">
    <pivotField axis="axisPage" compact="0" multipleItemSelectionAllowed="1" showAll="0">
      <items count="5">
        <item h="1" x="1"/>
        <item x="0"/>
        <item h="1" x="2"/>
        <item h="1" x="3"/>
        <item t="default"/>
      </items>
    </pivotField>
    <pivotField compact="0" showAll="0" sortType="descending"/>
    <pivotField compact="0" showAll="0"/>
    <pivotField compact="0" showAll="0"/>
    <pivotField compact="0" showAll="0"/>
    <pivotField axis="axisRow" compact="0" showAll="0">
      <items count="22">
        <item x="14"/>
        <item x="15"/>
        <item x="12"/>
        <item x="13"/>
        <item x="10"/>
        <item x="11"/>
        <item x="8"/>
        <item x="9"/>
        <item x="6"/>
        <item m="1" x="17"/>
        <item x="7"/>
        <item x="4"/>
        <item x="5"/>
        <item x="2"/>
        <item x="3"/>
        <item x="0"/>
        <item x="1"/>
        <item x="16"/>
        <item m="1" x="18"/>
        <item m="1" x="20"/>
        <item m="1" x="19"/>
        <item t="default"/>
      </items>
    </pivotField>
    <pivotField compact="0" showAll="0"/>
    <pivotField compact="0" showAll="0"/>
    <pivotField compact="0" showAll="0"/>
    <pivotField axis="axisCol" compact="0" showAll="0">
      <items count="98">
        <item m="1" x="75"/>
        <item m="1" x="79"/>
        <item m="1" x="71"/>
        <item x="50"/>
        <item m="1" x="95"/>
        <item x="28"/>
        <item x="48"/>
        <item x="16"/>
        <item x="33"/>
        <item m="1" x="85"/>
        <item m="1" x="96"/>
        <item m="1" x="88"/>
        <item m="1" x="64"/>
        <item x="38"/>
        <item m="1" x="73"/>
        <item m="1" x="56"/>
        <item x="37"/>
        <item m="1" x="70"/>
        <item m="1" x="89"/>
        <item x="35"/>
        <item x="6"/>
        <item x="47"/>
        <item m="1" x="52"/>
        <item m="1" x="76"/>
        <item m="1" x="67"/>
        <item m="1" x="83"/>
        <item m="1" x="62"/>
        <item m="1" x="80"/>
        <item m="1" x="86"/>
        <item m="1" x="72"/>
        <item m="1" x="60"/>
        <item x="39"/>
        <item x="7"/>
        <item x="42"/>
        <item m="1" x="59"/>
        <item x="22"/>
        <item m="1" x="51"/>
        <item x="31"/>
        <item m="1" x="69"/>
        <item m="1" x="53"/>
        <item m="1" x="54"/>
        <item x="15"/>
        <item x="13"/>
        <item x="1"/>
        <item x="0"/>
        <item m="1" x="65"/>
        <item x="3"/>
        <item m="1" x="84"/>
        <item x="20"/>
        <item m="1" x="61"/>
        <item x="18"/>
        <item m="1" x="68"/>
        <item m="1" x="91"/>
        <item m="1" x="92"/>
        <item m="1" x="74"/>
        <item m="1" x="93"/>
        <item x="29"/>
        <item x="14"/>
        <item x="10"/>
        <item m="1" x="78"/>
        <item m="1" x="81"/>
        <item m="1" x="82"/>
        <item x="5"/>
        <item m="1" x="66"/>
        <item x="40"/>
        <item x="25"/>
        <item h="1" x="4"/>
        <item x="43"/>
        <item x="49"/>
        <item x="41"/>
        <item m="1" x="55"/>
        <item x="11"/>
        <item x="45"/>
        <item x="26"/>
        <item x="27"/>
        <item x="9"/>
        <item x="44"/>
        <item x="8"/>
        <item x="36"/>
        <item x="2"/>
        <item m="1" x="63"/>
        <item m="1" x="57"/>
        <item m="1" x="94"/>
        <item m="1" x="90"/>
        <item x="23"/>
        <item x="24"/>
        <item x="12"/>
        <item x="21"/>
        <item x="34"/>
        <item x="19"/>
        <item m="1" x="58"/>
        <item x="30"/>
        <item m="1" x="77"/>
        <item m="1" x="87"/>
        <item x="17"/>
        <item x="46"/>
        <item x="3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64" showAll="0"/>
    <pivotField compact="0" numFmtId="164" showAll="0"/>
    <pivotField compact="0" numFmtId="164" showAll="0"/>
    <pivotField compact="0" numFmtId="164" showAll="0"/>
    <pivotField compact="0" numFmtId="2" showAll="0"/>
    <pivotField compact="0" showAll="0"/>
    <pivotField compact="0" showAll="0"/>
    <pivotField compact="0" showAll="0"/>
    <pivotField compact="0" showAll="0"/>
    <pivotField compact="0" showAll="0"/>
    <pivotField compact="0" showAll="0" defaultSubtotal="0"/>
    <pivotField compact="0" showAll="0" defaultSubtotal="0"/>
    <pivotField compact="0" showAll="0" defaultSubtotal="0"/>
    <pivotField compact="0" showAll="0" defaultSubtotal="0"/>
    <pivotField compact="0" showAll="0" defaultSubtotal="0"/>
    <pivotField compact="0" showAll="0"/>
    <pivotField dataField="1" compact="0" showAll="0"/>
    <pivotField compact="0" showAll="0"/>
    <pivotField compact="0" showAll="0"/>
    <pivotField compact="0" showAll="0"/>
    <pivotField compact="0" showAll="0"/>
  </pivotFields>
  <rowFields count="1">
    <field x="5"/>
  </rowFields>
  <rowItems count="17">
    <i>
      <x/>
    </i>
    <i>
      <x v="1"/>
    </i>
    <i>
      <x v="2"/>
    </i>
    <i>
      <x v="3"/>
    </i>
    <i>
      <x v="4"/>
    </i>
    <i>
      <x v="5"/>
    </i>
    <i>
      <x v="6"/>
    </i>
    <i>
      <x v="7"/>
    </i>
    <i>
      <x v="8"/>
    </i>
    <i>
      <x v="10"/>
    </i>
    <i>
      <x v="11"/>
    </i>
    <i>
      <x v="12"/>
    </i>
    <i>
      <x v="13"/>
    </i>
    <i>
      <x v="14"/>
    </i>
    <i>
      <x v="15"/>
    </i>
    <i>
      <x v="16"/>
    </i>
    <i t="grand">
      <x/>
    </i>
  </rowItems>
  <colFields count="1">
    <field x="9"/>
  </colFields>
  <colItems count="21">
    <i>
      <x v="3"/>
    </i>
    <i>
      <x v="13"/>
    </i>
    <i>
      <x v="16"/>
    </i>
    <i>
      <x v="20"/>
    </i>
    <i>
      <x v="31"/>
    </i>
    <i>
      <x v="32"/>
    </i>
    <i>
      <x v="33"/>
    </i>
    <i>
      <x v="43"/>
    </i>
    <i>
      <x v="44"/>
    </i>
    <i>
      <x v="46"/>
    </i>
    <i>
      <x v="62"/>
    </i>
    <i>
      <x v="64"/>
    </i>
    <i>
      <x v="67"/>
    </i>
    <i>
      <x v="69"/>
    </i>
    <i>
      <x v="73"/>
    </i>
    <i>
      <x v="74"/>
    </i>
    <i>
      <x v="75"/>
    </i>
    <i>
      <x v="76"/>
    </i>
    <i>
      <x v="77"/>
    </i>
    <i>
      <x v="79"/>
    </i>
    <i t="grand">
      <x/>
    </i>
  </colItems>
  <pageFields count="1">
    <pageField fld="0" hier="-1"/>
  </pageFields>
  <dataFields count="1">
    <dataField name="Sum of GWP [kg CO2e/m2]" fld="35" baseField="0" baseItem="0" numFmtId="165"/>
  </dataFields>
  <formats count="4">
    <format dxfId="6">
      <pivotArea outline="0" collapsedLevelsAreSubtotals="1" fieldPosition="0"/>
    </format>
    <format dxfId="5">
      <pivotArea dataOnly="0" labelOnly="1" outline="0" fieldPosition="0">
        <references count="1">
          <reference field="9" count="20">
            <x v="3"/>
            <x v="13"/>
            <x v="16"/>
            <x v="20"/>
            <x v="31"/>
            <x v="32"/>
            <x v="33"/>
            <x v="43"/>
            <x v="44"/>
            <x v="46"/>
            <x v="62"/>
            <x v="64"/>
            <x v="67"/>
            <x v="69"/>
            <x v="73"/>
            <x v="74"/>
            <x v="75"/>
            <x v="76"/>
            <x v="77"/>
            <x v="79"/>
          </reference>
        </references>
      </pivotArea>
    </format>
    <format dxfId="4">
      <pivotArea dataOnly="0" labelOnly="1" grandCol="1" outline="0" fieldPosition="0"/>
    </format>
    <format dxfId="3">
      <pivotArea field="5" type="button" dataOnly="0" labelOnly="1" outline="0" axis="axisRow" fieldPosition="0"/>
    </format>
  </formats>
  <chartFormats count="4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9" count="1" selected="0">
            <x v="3"/>
          </reference>
        </references>
      </pivotArea>
    </chartFormat>
    <chartFormat chart="0" format="2" series="1">
      <pivotArea type="data" outline="0" fieldPosition="0">
        <references count="2">
          <reference field="4294967294" count="1" selected="0">
            <x v="0"/>
          </reference>
          <reference field="9" count="1" selected="0">
            <x v="13"/>
          </reference>
        </references>
      </pivotArea>
    </chartFormat>
    <chartFormat chart="0" format="3" series="1">
      <pivotArea type="data" outline="0" fieldPosition="0">
        <references count="2">
          <reference field="4294967294" count="1" selected="0">
            <x v="0"/>
          </reference>
          <reference field="9" count="1" selected="0">
            <x v="16"/>
          </reference>
        </references>
      </pivotArea>
    </chartFormat>
    <chartFormat chart="0" format="4" series="1">
      <pivotArea type="data" outline="0" fieldPosition="0">
        <references count="2">
          <reference field="4294967294" count="1" selected="0">
            <x v="0"/>
          </reference>
          <reference field="9" count="1" selected="0">
            <x v="17"/>
          </reference>
        </references>
      </pivotArea>
    </chartFormat>
    <chartFormat chart="0" format="5" series="1">
      <pivotArea type="data" outline="0" fieldPosition="0">
        <references count="2">
          <reference field="4294967294" count="1" selected="0">
            <x v="0"/>
          </reference>
          <reference field="9" count="1" selected="0">
            <x v="20"/>
          </reference>
        </references>
      </pivotArea>
    </chartFormat>
    <chartFormat chart="0" format="6" series="1">
      <pivotArea type="data" outline="0" fieldPosition="0">
        <references count="2">
          <reference field="4294967294" count="1" selected="0">
            <x v="0"/>
          </reference>
          <reference field="9" count="1" selected="0">
            <x v="29"/>
          </reference>
        </references>
      </pivotArea>
    </chartFormat>
    <chartFormat chart="0" format="7" series="1">
      <pivotArea type="data" outline="0" fieldPosition="0">
        <references count="2">
          <reference field="4294967294" count="1" selected="0">
            <x v="0"/>
          </reference>
          <reference field="9" count="1" selected="0">
            <x v="30"/>
          </reference>
        </references>
      </pivotArea>
    </chartFormat>
    <chartFormat chart="0" format="8" series="1">
      <pivotArea type="data" outline="0" fieldPosition="0">
        <references count="2">
          <reference field="4294967294" count="1" selected="0">
            <x v="0"/>
          </reference>
          <reference field="9" count="1" selected="0">
            <x v="31"/>
          </reference>
        </references>
      </pivotArea>
    </chartFormat>
    <chartFormat chart="0" format="9" series="1">
      <pivotArea type="data" outline="0" fieldPosition="0">
        <references count="2">
          <reference field="4294967294" count="1" selected="0">
            <x v="0"/>
          </reference>
          <reference field="9" count="1" selected="0">
            <x v="32"/>
          </reference>
        </references>
      </pivotArea>
    </chartFormat>
    <chartFormat chart="0" format="10" series="1">
      <pivotArea type="data" outline="0" fieldPosition="0">
        <references count="2">
          <reference field="4294967294" count="1" selected="0">
            <x v="0"/>
          </reference>
          <reference field="9" count="1" selected="0">
            <x v="33"/>
          </reference>
        </references>
      </pivotArea>
    </chartFormat>
    <chartFormat chart="0" format="11" series="1">
      <pivotArea type="data" outline="0" fieldPosition="0">
        <references count="2">
          <reference field="4294967294" count="1" selected="0">
            <x v="0"/>
          </reference>
          <reference field="9" count="1" selected="0">
            <x v="43"/>
          </reference>
        </references>
      </pivotArea>
    </chartFormat>
    <chartFormat chart="0" format="12" series="1">
      <pivotArea type="data" outline="0" fieldPosition="0">
        <references count="2">
          <reference field="4294967294" count="1" selected="0">
            <x v="0"/>
          </reference>
          <reference field="9" count="1" selected="0">
            <x v="44"/>
          </reference>
        </references>
      </pivotArea>
    </chartFormat>
    <chartFormat chart="0" format="13" series="1">
      <pivotArea type="data" outline="0" fieldPosition="0">
        <references count="2">
          <reference field="4294967294" count="1" selected="0">
            <x v="0"/>
          </reference>
          <reference field="9" count="1" selected="0">
            <x v="46"/>
          </reference>
        </references>
      </pivotArea>
    </chartFormat>
    <chartFormat chart="0" format="14" series="1">
      <pivotArea type="data" outline="0" fieldPosition="0">
        <references count="2">
          <reference field="4294967294" count="1" selected="0">
            <x v="0"/>
          </reference>
          <reference field="9" count="1" selected="0">
            <x v="47"/>
          </reference>
        </references>
      </pivotArea>
    </chartFormat>
    <chartFormat chart="0" format="15" series="1">
      <pivotArea type="data" outline="0" fieldPosition="0">
        <references count="2">
          <reference field="4294967294" count="1" selected="0">
            <x v="0"/>
          </reference>
          <reference field="9" count="1" selected="0">
            <x v="62"/>
          </reference>
        </references>
      </pivotArea>
    </chartFormat>
    <chartFormat chart="0" format="16" series="1">
      <pivotArea type="data" outline="0" fieldPosition="0">
        <references count="2">
          <reference field="4294967294" count="1" selected="0">
            <x v="0"/>
          </reference>
          <reference field="9" count="1" selected="0">
            <x v="64"/>
          </reference>
        </references>
      </pivotArea>
    </chartFormat>
    <chartFormat chart="0" format="17" series="1">
      <pivotArea type="data" outline="0" fieldPosition="0">
        <references count="2">
          <reference field="4294967294" count="1" selected="0">
            <x v="0"/>
          </reference>
          <reference field="9" count="1" selected="0">
            <x v="66"/>
          </reference>
        </references>
      </pivotArea>
    </chartFormat>
    <chartFormat chart="0" format="18" series="1">
      <pivotArea type="data" outline="0" fieldPosition="0">
        <references count="2">
          <reference field="4294967294" count="1" selected="0">
            <x v="0"/>
          </reference>
          <reference field="9" count="1" selected="0">
            <x v="67"/>
          </reference>
        </references>
      </pivotArea>
    </chartFormat>
    <chartFormat chart="0" format="19" series="1">
      <pivotArea type="data" outline="0" fieldPosition="0">
        <references count="2">
          <reference field="4294967294" count="1" selected="0">
            <x v="0"/>
          </reference>
          <reference field="9" count="1" selected="0">
            <x v="69"/>
          </reference>
        </references>
      </pivotArea>
    </chartFormat>
    <chartFormat chart="0" format="20" series="1">
      <pivotArea type="data" outline="0" fieldPosition="0">
        <references count="2">
          <reference field="4294967294" count="1" selected="0">
            <x v="0"/>
          </reference>
          <reference field="9" count="1" selected="0">
            <x v="73"/>
          </reference>
        </references>
      </pivotArea>
    </chartFormat>
    <chartFormat chart="0" format="21" series="1">
      <pivotArea type="data" outline="0" fieldPosition="0">
        <references count="2">
          <reference field="4294967294" count="1" selected="0">
            <x v="0"/>
          </reference>
          <reference field="9" count="1" selected="0">
            <x v="74"/>
          </reference>
        </references>
      </pivotArea>
    </chartFormat>
    <chartFormat chart="0" format="22" series="1">
      <pivotArea type="data" outline="0" fieldPosition="0">
        <references count="2">
          <reference field="4294967294" count="1" selected="0">
            <x v="0"/>
          </reference>
          <reference field="9" count="1" selected="0">
            <x v="75"/>
          </reference>
        </references>
      </pivotArea>
    </chartFormat>
    <chartFormat chart="0" format="23" series="1">
      <pivotArea type="data" outline="0" fieldPosition="0">
        <references count="2">
          <reference field="4294967294" count="1" selected="0">
            <x v="0"/>
          </reference>
          <reference field="9" count="1" selected="0">
            <x v="76"/>
          </reference>
        </references>
      </pivotArea>
    </chartFormat>
    <chartFormat chart="0" format="24" series="1">
      <pivotArea type="data" outline="0" fieldPosition="0">
        <references count="2">
          <reference field="4294967294" count="1" selected="0">
            <x v="0"/>
          </reference>
          <reference field="9" count="1" selected="0">
            <x v="77"/>
          </reference>
        </references>
      </pivotArea>
    </chartFormat>
    <chartFormat chart="0" format="25" series="1">
      <pivotArea type="data" outline="0" fieldPosition="0">
        <references count="2">
          <reference field="4294967294" count="1" selected="0">
            <x v="0"/>
          </reference>
          <reference field="9" count="1" selected="0">
            <x v="79"/>
          </reference>
        </references>
      </pivotArea>
    </chartFormat>
    <chartFormat chart="31" format="46" series="1">
      <pivotArea type="data" outline="0" fieldPosition="0">
        <references count="2">
          <reference field="4294967294" count="1" selected="0">
            <x v="0"/>
          </reference>
          <reference field="9" count="1" selected="0">
            <x v="3"/>
          </reference>
        </references>
      </pivotArea>
    </chartFormat>
    <chartFormat chart="31" format="47" series="1">
      <pivotArea type="data" outline="0" fieldPosition="0">
        <references count="2">
          <reference field="4294967294" count="1" selected="0">
            <x v="0"/>
          </reference>
          <reference field="9" count="1" selected="0">
            <x v="13"/>
          </reference>
        </references>
      </pivotArea>
    </chartFormat>
    <chartFormat chart="31" format="48" series="1">
      <pivotArea type="data" outline="0" fieldPosition="0">
        <references count="2">
          <reference field="4294967294" count="1" selected="0">
            <x v="0"/>
          </reference>
          <reference field="9" count="1" selected="0">
            <x v="16"/>
          </reference>
        </references>
      </pivotArea>
    </chartFormat>
    <chartFormat chart="31" format="49" series="1">
      <pivotArea type="data" outline="0" fieldPosition="0">
        <references count="2">
          <reference field="4294967294" count="1" selected="0">
            <x v="0"/>
          </reference>
          <reference field="9" count="1" selected="0">
            <x v="20"/>
          </reference>
        </references>
      </pivotArea>
    </chartFormat>
    <chartFormat chart="31" format="50" series="1">
      <pivotArea type="data" outline="0" fieldPosition="0">
        <references count="2">
          <reference field="4294967294" count="1" selected="0">
            <x v="0"/>
          </reference>
          <reference field="9" count="1" selected="0">
            <x v="31"/>
          </reference>
        </references>
      </pivotArea>
    </chartFormat>
    <chartFormat chart="31" format="51" series="1">
      <pivotArea type="data" outline="0" fieldPosition="0">
        <references count="2">
          <reference field="4294967294" count="1" selected="0">
            <x v="0"/>
          </reference>
          <reference field="9" count="1" selected="0">
            <x v="32"/>
          </reference>
        </references>
      </pivotArea>
    </chartFormat>
    <chartFormat chart="31" format="52" series="1">
      <pivotArea type="data" outline="0" fieldPosition="0">
        <references count="2">
          <reference field="4294967294" count="1" selected="0">
            <x v="0"/>
          </reference>
          <reference field="9" count="1" selected="0">
            <x v="33"/>
          </reference>
        </references>
      </pivotArea>
    </chartFormat>
    <chartFormat chart="31" format="53" series="1">
      <pivotArea type="data" outline="0" fieldPosition="0">
        <references count="2">
          <reference field="4294967294" count="1" selected="0">
            <x v="0"/>
          </reference>
          <reference field="9" count="1" selected="0">
            <x v="43"/>
          </reference>
        </references>
      </pivotArea>
    </chartFormat>
    <chartFormat chart="31" format="54" series="1">
      <pivotArea type="data" outline="0" fieldPosition="0">
        <references count="2">
          <reference field="4294967294" count="1" selected="0">
            <x v="0"/>
          </reference>
          <reference field="9" count="1" selected="0">
            <x v="44"/>
          </reference>
        </references>
      </pivotArea>
    </chartFormat>
    <chartFormat chart="31" format="55" series="1">
      <pivotArea type="data" outline="0" fieldPosition="0">
        <references count="2">
          <reference field="4294967294" count="1" selected="0">
            <x v="0"/>
          </reference>
          <reference field="9" count="1" selected="0">
            <x v="46"/>
          </reference>
        </references>
      </pivotArea>
    </chartFormat>
    <chartFormat chart="31" format="56" series="1">
      <pivotArea type="data" outline="0" fieldPosition="0">
        <references count="2">
          <reference field="4294967294" count="1" selected="0">
            <x v="0"/>
          </reference>
          <reference field="9" count="1" selected="0">
            <x v="62"/>
          </reference>
        </references>
      </pivotArea>
    </chartFormat>
    <chartFormat chart="31" format="57" series="1">
      <pivotArea type="data" outline="0" fieldPosition="0">
        <references count="2">
          <reference field="4294967294" count="1" selected="0">
            <x v="0"/>
          </reference>
          <reference field="9" count="1" selected="0">
            <x v="64"/>
          </reference>
        </references>
      </pivotArea>
    </chartFormat>
    <chartFormat chart="31" format="58" series="1">
      <pivotArea type="data" outline="0" fieldPosition="0">
        <references count="2">
          <reference field="4294967294" count="1" selected="0">
            <x v="0"/>
          </reference>
          <reference field="9" count="1" selected="0">
            <x v="67"/>
          </reference>
        </references>
      </pivotArea>
    </chartFormat>
    <chartFormat chart="31" format="59" series="1">
      <pivotArea type="data" outline="0" fieldPosition="0">
        <references count="2">
          <reference field="4294967294" count="1" selected="0">
            <x v="0"/>
          </reference>
          <reference field="9" count="1" selected="0">
            <x v="69"/>
          </reference>
        </references>
      </pivotArea>
    </chartFormat>
    <chartFormat chart="31" format="60" series="1">
      <pivotArea type="data" outline="0" fieldPosition="0">
        <references count="2">
          <reference field="4294967294" count="1" selected="0">
            <x v="0"/>
          </reference>
          <reference field="9" count="1" selected="0">
            <x v="73"/>
          </reference>
        </references>
      </pivotArea>
    </chartFormat>
    <chartFormat chart="31" format="61" series="1">
      <pivotArea type="data" outline="0" fieldPosition="0">
        <references count="2">
          <reference field="4294967294" count="1" selected="0">
            <x v="0"/>
          </reference>
          <reference field="9" count="1" selected="0">
            <x v="74"/>
          </reference>
        </references>
      </pivotArea>
    </chartFormat>
    <chartFormat chart="31" format="62" series="1">
      <pivotArea type="data" outline="0" fieldPosition="0">
        <references count="2">
          <reference field="4294967294" count="1" selected="0">
            <x v="0"/>
          </reference>
          <reference field="9" count="1" selected="0">
            <x v="75"/>
          </reference>
        </references>
      </pivotArea>
    </chartFormat>
    <chartFormat chart="31" format="63" series="1">
      <pivotArea type="data" outline="0" fieldPosition="0">
        <references count="2">
          <reference field="4294967294" count="1" selected="0">
            <x v="0"/>
          </reference>
          <reference field="9" count="1" selected="0">
            <x v="76"/>
          </reference>
        </references>
      </pivotArea>
    </chartFormat>
    <chartFormat chart="31" format="64" series="1">
      <pivotArea type="data" outline="0" fieldPosition="0">
        <references count="2">
          <reference field="4294967294" count="1" selected="0">
            <x v="0"/>
          </reference>
          <reference field="9" count="1" selected="0">
            <x v="77"/>
          </reference>
        </references>
      </pivotArea>
    </chartFormat>
    <chartFormat chart="31" format="65" series="1">
      <pivotArea type="data" outline="0" fieldPosition="0">
        <references count="2">
          <reference field="4294967294" count="1" selected="0">
            <x v="0"/>
          </reference>
          <reference field="9" count="1" selected="0">
            <x v="7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5">
  <location ref="A4:AB24" firstHeaderRow="1" firstDataRow="2" firstDataCol="1" rowPageCount="1" colPageCount="1"/>
  <pivotFields count="41">
    <pivotField axis="axisPage" showAll="0">
      <items count="5">
        <item x="1"/>
        <item x="0"/>
        <item x="2"/>
        <item x="3"/>
        <item t="default"/>
      </items>
    </pivotField>
    <pivotField axis="axisRow" showAll="0">
      <items count="4">
        <item x="1"/>
        <item x="0"/>
        <item x="2"/>
        <item t="default"/>
      </items>
    </pivotField>
    <pivotField showAll="0"/>
    <pivotField showAll="0"/>
    <pivotField showAll="0"/>
    <pivotField axis="axisRow" showAll="0">
      <items count="22">
        <item x="14"/>
        <item x="15"/>
        <item x="12"/>
        <item x="13"/>
        <item x="10"/>
        <item x="11"/>
        <item x="8"/>
        <item x="9"/>
        <item x="6"/>
        <item m="1" x="17"/>
        <item x="7"/>
        <item x="4"/>
        <item x="5"/>
        <item x="2"/>
        <item x="3"/>
        <item x="0"/>
        <item x="1"/>
        <item x="16"/>
        <item m="1" x="18"/>
        <item m="1" x="20"/>
        <item m="1" x="19"/>
        <item t="default"/>
      </items>
    </pivotField>
    <pivotField showAll="0"/>
    <pivotField showAll="0"/>
    <pivotField showAll="0"/>
    <pivotField axis="axisCol" showAll="0">
      <items count="89">
        <item m="1" x="71"/>
        <item m="1" x="75"/>
        <item m="1" x="68"/>
        <item x="50"/>
        <item m="1" x="87"/>
        <item x="28"/>
        <item x="48"/>
        <item x="16"/>
        <item x="33"/>
        <item m="1" x="57"/>
        <item m="1" x="63"/>
        <item m="1" x="86"/>
        <item m="1" x="82"/>
        <item x="38"/>
        <item x="24"/>
        <item m="1" x="56"/>
        <item x="37"/>
        <item m="1" x="67"/>
        <item x="35"/>
        <item x="6"/>
        <item x="47"/>
        <item m="1" x="52"/>
        <item m="1" x="72"/>
        <item m="1" x="65"/>
        <item m="1" x="79"/>
        <item m="1" x="62"/>
        <item m="1" x="76"/>
        <item m="1" x="80"/>
        <item m="1" x="69"/>
        <item m="1" x="60"/>
        <item x="39"/>
        <item x="7"/>
        <item x="42"/>
        <item m="1" x="59"/>
        <item x="22"/>
        <item m="1" x="51"/>
        <item x="31"/>
        <item m="1" x="66"/>
        <item m="1" x="53"/>
        <item m="1" x="54"/>
        <item x="15"/>
        <item x="13"/>
        <item x="1"/>
        <item x="0"/>
        <item m="1" x="64"/>
        <item x="2"/>
        <item x="3"/>
        <item x="20"/>
        <item m="1" x="61"/>
        <item x="18"/>
        <item m="1" x="83"/>
        <item m="1" x="84"/>
        <item m="1" x="70"/>
        <item m="1" x="85"/>
        <item x="29"/>
        <item x="14"/>
        <item x="10"/>
        <item m="1" x="74"/>
        <item m="1" x="77"/>
        <item m="1" x="78"/>
        <item x="5"/>
        <item x="23"/>
        <item x="40"/>
        <item x="25"/>
        <item x="4"/>
        <item x="43"/>
        <item x="49"/>
        <item x="41"/>
        <item m="1" x="55"/>
        <item x="11"/>
        <item x="45"/>
        <item x="26"/>
        <item x="27"/>
        <item x="9"/>
        <item x="44"/>
        <item x="8"/>
        <item x="36"/>
        <item x="12"/>
        <item x="21"/>
        <item x="34"/>
        <item x="19"/>
        <item m="1" x="58"/>
        <item x="30"/>
        <item m="1" x="73"/>
        <item m="1" x="81"/>
        <item x="17"/>
        <item x="46"/>
        <item x="3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2">
    <field x="1"/>
    <field x="5"/>
  </rowFields>
  <rowItems count="19">
    <i>
      <x/>
    </i>
    <i r="1">
      <x/>
    </i>
    <i r="1">
      <x v="1"/>
    </i>
    <i r="1">
      <x v="4"/>
    </i>
    <i r="1">
      <x v="5"/>
    </i>
    <i r="1">
      <x v="8"/>
    </i>
    <i r="1">
      <x v="10"/>
    </i>
    <i r="1">
      <x v="13"/>
    </i>
    <i r="1">
      <x v="14"/>
    </i>
    <i>
      <x v="1"/>
    </i>
    <i r="1">
      <x v="2"/>
    </i>
    <i r="1">
      <x v="3"/>
    </i>
    <i r="1">
      <x v="6"/>
    </i>
    <i r="1">
      <x v="7"/>
    </i>
    <i r="1">
      <x v="11"/>
    </i>
    <i r="1">
      <x v="12"/>
    </i>
    <i r="1">
      <x v="15"/>
    </i>
    <i r="1">
      <x v="16"/>
    </i>
    <i t="grand">
      <x/>
    </i>
  </rowItems>
  <colFields count="1">
    <field x="9"/>
  </colFields>
  <colItems count="27">
    <i>
      <x v="5"/>
    </i>
    <i>
      <x v="6"/>
    </i>
    <i>
      <x v="7"/>
    </i>
    <i>
      <x v="8"/>
    </i>
    <i>
      <x v="18"/>
    </i>
    <i>
      <x v="20"/>
    </i>
    <i>
      <x v="34"/>
    </i>
    <i>
      <x v="36"/>
    </i>
    <i>
      <x v="40"/>
    </i>
    <i>
      <x v="41"/>
    </i>
    <i>
      <x v="47"/>
    </i>
    <i>
      <x v="49"/>
    </i>
    <i>
      <x v="54"/>
    </i>
    <i>
      <x v="55"/>
    </i>
    <i>
      <x v="56"/>
    </i>
    <i>
      <x v="69"/>
    </i>
    <i>
      <x v="70"/>
    </i>
    <i>
      <x v="76"/>
    </i>
    <i>
      <x v="77"/>
    </i>
    <i>
      <x v="78"/>
    </i>
    <i>
      <x v="79"/>
    </i>
    <i>
      <x v="80"/>
    </i>
    <i>
      <x v="82"/>
    </i>
    <i>
      <x v="85"/>
    </i>
    <i>
      <x v="86"/>
    </i>
    <i>
      <x v="87"/>
    </i>
    <i t="grand">
      <x/>
    </i>
  </colItems>
  <pageFields count="1">
    <pageField fld="0" item="0" hier="-1"/>
  </pageFields>
  <dataFields count="1">
    <dataField name="Sum of GWP [kg CO2e/m2]" fld="35" baseField="1" baseItem="0" numFmtId="165"/>
  </dataFields>
  <formats count="3">
    <format dxfId="2">
      <pivotArea dataOnly="0" labelOnly="1" fieldPosition="0">
        <references count="1">
          <reference field="9" count="26">
            <x v="5"/>
            <x v="6"/>
            <x v="7"/>
            <x v="8"/>
            <x v="18"/>
            <x v="20"/>
            <x v="34"/>
            <x v="36"/>
            <x v="40"/>
            <x v="41"/>
            <x v="47"/>
            <x v="49"/>
            <x v="54"/>
            <x v="55"/>
            <x v="56"/>
            <x v="69"/>
            <x v="70"/>
            <x v="76"/>
            <x v="77"/>
            <x v="78"/>
            <x v="79"/>
            <x v="80"/>
            <x v="82"/>
            <x v="85"/>
            <x v="86"/>
            <x v="87"/>
          </reference>
        </references>
      </pivotArea>
    </format>
    <format dxfId="1">
      <pivotArea dataOnly="0" labelOnly="1" grandCol="1" outline="0" fieldPosition="0"/>
    </format>
    <format dxfId="0">
      <pivotArea outline="0" fieldPosition="0">
        <references count="1">
          <reference field="4294967294" count="1">
            <x v="0"/>
          </reference>
        </references>
      </pivotArea>
    </format>
  </formats>
  <chartFormats count="61">
    <chartFormat chart="0" format="50" series="1">
      <pivotArea type="data" outline="0" fieldPosition="0">
        <references count="2">
          <reference field="4294967294" count="1" selected="0">
            <x v="0"/>
          </reference>
          <reference field="9" count="1" selected="0">
            <x v="0"/>
          </reference>
        </references>
      </pivotArea>
    </chartFormat>
    <chartFormat chart="0" format="51" series="1">
      <pivotArea type="data" outline="0" fieldPosition="0">
        <references count="2">
          <reference field="4294967294" count="1" selected="0">
            <x v="0"/>
          </reference>
          <reference field="9" count="1" selected="0">
            <x v="1"/>
          </reference>
        </references>
      </pivotArea>
    </chartFormat>
    <chartFormat chart="0" format="52" series="1">
      <pivotArea type="data" outline="0" fieldPosition="0">
        <references count="2">
          <reference field="4294967294" count="1" selected="0">
            <x v="0"/>
          </reference>
          <reference field="9" count="1" selected="0">
            <x v="2"/>
          </reference>
        </references>
      </pivotArea>
    </chartFormat>
    <chartFormat chart="0" format="53" series="1">
      <pivotArea type="data" outline="0" fieldPosition="0">
        <references count="2">
          <reference field="4294967294" count="1" selected="0">
            <x v="0"/>
          </reference>
          <reference field="9" count="1" selected="0">
            <x v="4"/>
          </reference>
        </references>
      </pivotArea>
    </chartFormat>
    <chartFormat chart="0" format="54" series="1">
      <pivotArea type="data" outline="0" fieldPosition="0">
        <references count="2">
          <reference field="4294967294" count="1" selected="0">
            <x v="0"/>
          </reference>
          <reference field="9" count="1" selected="0">
            <x v="5"/>
          </reference>
        </references>
      </pivotArea>
    </chartFormat>
    <chartFormat chart="0" format="55" series="1">
      <pivotArea type="data" outline="0" fieldPosition="0">
        <references count="2">
          <reference field="4294967294" count="1" selected="0">
            <x v="0"/>
          </reference>
          <reference field="9" count="1" selected="0">
            <x v="6"/>
          </reference>
        </references>
      </pivotArea>
    </chartFormat>
    <chartFormat chart="0" format="56" series="1">
      <pivotArea type="data" outline="0" fieldPosition="0">
        <references count="2">
          <reference field="4294967294" count="1" selected="0">
            <x v="0"/>
          </reference>
          <reference field="9" count="1" selected="0">
            <x v="7"/>
          </reference>
        </references>
      </pivotArea>
    </chartFormat>
    <chartFormat chart="0" format="57" series="1">
      <pivotArea type="data" outline="0" fieldPosition="0">
        <references count="2">
          <reference field="4294967294" count="1" selected="0">
            <x v="0"/>
          </reference>
          <reference field="9" count="1" selected="0">
            <x v="8"/>
          </reference>
        </references>
      </pivotArea>
    </chartFormat>
    <chartFormat chart="0" format="58" series="1">
      <pivotArea type="data" outline="0" fieldPosition="0">
        <references count="2">
          <reference field="4294967294" count="1" selected="0">
            <x v="0"/>
          </reference>
          <reference field="9" count="1" selected="0">
            <x v="9"/>
          </reference>
        </references>
      </pivotArea>
    </chartFormat>
    <chartFormat chart="0" format="59" series="1">
      <pivotArea type="data" outline="0" fieldPosition="0">
        <references count="2">
          <reference field="4294967294" count="1" selected="0">
            <x v="0"/>
          </reference>
          <reference field="9" count="1" selected="0">
            <x v="10"/>
          </reference>
        </references>
      </pivotArea>
    </chartFormat>
    <chartFormat chart="0" format="60" series="1">
      <pivotArea type="data" outline="0" fieldPosition="0">
        <references count="2">
          <reference field="4294967294" count="1" selected="0">
            <x v="0"/>
          </reference>
          <reference field="9" count="1" selected="0">
            <x v="11"/>
          </reference>
        </references>
      </pivotArea>
    </chartFormat>
    <chartFormat chart="0" format="61" series="1">
      <pivotArea type="data" outline="0" fieldPosition="0">
        <references count="2">
          <reference field="4294967294" count="1" selected="0">
            <x v="0"/>
          </reference>
          <reference field="9" count="1" selected="0">
            <x v="12"/>
          </reference>
        </references>
      </pivotArea>
    </chartFormat>
    <chartFormat chart="0" format="62" series="1">
      <pivotArea type="data" outline="0" fieldPosition="0">
        <references count="2">
          <reference field="4294967294" count="1" selected="0">
            <x v="0"/>
          </reference>
          <reference field="9" count="1" selected="0">
            <x v="15"/>
          </reference>
        </references>
      </pivotArea>
    </chartFormat>
    <chartFormat chart="0" format="63" series="1">
      <pivotArea type="data" outline="0" fieldPosition="0">
        <references count="2">
          <reference field="4294967294" count="1" selected="0">
            <x v="0"/>
          </reference>
          <reference field="9" count="1" selected="0">
            <x v="18"/>
          </reference>
        </references>
      </pivotArea>
    </chartFormat>
    <chartFormat chart="0" format="64" series="1">
      <pivotArea type="data" outline="0" fieldPosition="0">
        <references count="2">
          <reference field="4294967294" count="1" selected="0">
            <x v="0"/>
          </reference>
          <reference field="9" count="1" selected="0">
            <x v="20"/>
          </reference>
        </references>
      </pivotArea>
    </chartFormat>
    <chartFormat chart="0" format="65" series="1">
      <pivotArea type="data" outline="0" fieldPosition="0">
        <references count="2">
          <reference field="4294967294" count="1" selected="0">
            <x v="0"/>
          </reference>
          <reference field="9" count="1" selected="0">
            <x v="21"/>
          </reference>
        </references>
      </pivotArea>
    </chartFormat>
    <chartFormat chart="0" format="66" series="1">
      <pivotArea type="data" outline="0" fieldPosition="0">
        <references count="2">
          <reference field="4294967294" count="1" selected="0">
            <x v="0"/>
          </reference>
          <reference field="9" count="1" selected="0">
            <x v="22"/>
          </reference>
        </references>
      </pivotArea>
    </chartFormat>
    <chartFormat chart="0" format="67" series="1">
      <pivotArea type="data" outline="0" fieldPosition="0">
        <references count="2">
          <reference field="4294967294" count="1" selected="0">
            <x v="0"/>
          </reference>
          <reference field="9" count="1" selected="0">
            <x v="23"/>
          </reference>
        </references>
      </pivotArea>
    </chartFormat>
    <chartFormat chart="0" format="68" series="1">
      <pivotArea type="data" outline="0" fieldPosition="0">
        <references count="2">
          <reference field="4294967294" count="1" selected="0">
            <x v="0"/>
          </reference>
          <reference field="9" count="1" selected="0">
            <x v="24"/>
          </reference>
        </references>
      </pivotArea>
    </chartFormat>
    <chartFormat chart="0" format="69" series="1">
      <pivotArea type="data" outline="0" fieldPosition="0">
        <references count="2">
          <reference field="4294967294" count="1" selected="0">
            <x v="0"/>
          </reference>
          <reference field="9" count="1" selected="0">
            <x v="25"/>
          </reference>
        </references>
      </pivotArea>
    </chartFormat>
    <chartFormat chart="0" format="70" series="1">
      <pivotArea type="data" outline="0" fieldPosition="0">
        <references count="2">
          <reference field="4294967294" count="1" selected="0">
            <x v="0"/>
          </reference>
          <reference field="9" count="1" selected="0">
            <x v="26"/>
          </reference>
        </references>
      </pivotArea>
    </chartFormat>
    <chartFormat chart="0" format="71" series="1">
      <pivotArea type="data" outline="0" fieldPosition="0">
        <references count="2">
          <reference field="4294967294" count="1" selected="0">
            <x v="0"/>
          </reference>
          <reference field="9" count="1" selected="0">
            <x v="27"/>
          </reference>
        </references>
      </pivotArea>
    </chartFormat>
    <chartFormat chart="0" format="72" series="1">
      <pivotArea type="data" outline="0" fieldPosition="0">
        <references count="2">
          <reference field="4294967294" count="1" selected="0">
            <x v="0"/>
          </reference>
          <reference field="9" count="1" selected="0">
            <x v="33"/>
          </reference>
        </references>
      </pivotArea>
    </chartFormat>
    <chartFormat chart="0" format="73" series="1">
      <pivotArea type="data" outline="0" fieldPosition="0">
        <references count="2">
          <reference field="4294967294" count="1" selected="0">
            <x v="0"/>
          </reference>
          <reference field="9" count="1" selected="0">
            <x v="34"/>
          </reference>
        </references>
      </pivotArea>
    </chartFormat>
    <chartFormat chart="0" format="74" series="1">
      <pivotArea type="data" outline="0" fieldPosition="0">
        <references count="2">
          <reference field="4294967294" count="1" selected="0">
            <x v="0"/>
          </reference>
          <reference field="9" count="1" selected="0">
            <x v="35"/>
          </reference>
        </references>
      </pivotArea>
    </chartFormat>
    <chartFormat chart="0" format="75" series="1">
      <pivotArea type="data" outline="0" fieldPosition="0">
        <references count="2">
          <reference field="4294967294" count="1" selected="0">
            <x v="0"/>
          </reference>
          <reference field="9" count="1" selected="0">
            <x v="36"/>
          </reference>
        </references>
      </pivotArea>
    </chartFormat>
    <chartFormat chart="0" format="76" series="1">
      <pivotArea type="data" outline="0" fieldPosition="0">
        <references count="2">
          <reference field="4294967294" count="1" selected="0">
            <x v="0"/>
          </reference>
          <reference field="9" count="1" selected="0">
            <x v="37"/>
          </reference>
        </references>
      </pivotArea>
    </chartFormat>
    <chartFormat chart="0" format="77" series="1">
      <pivotArea type="data" outline="0" fieldPosition="0">
        <references count="2">
          <reference field="4294967294" count="1" selected="0">
            <x v="0"/>
          </reference>
          <reference field="9" count="1" selected="0">
            <x v="38"/>
          </reference>
        </references>
      </pivotArea>
    </chartFormat>
    <chartFormat chart="0" format="78" series="1">
      <pivotArea type="data" outline="0" fieldPosition="0">
        <references count="2">
          <reference field="4294967294" count="1" selected="0">
            <x v="0"/>
          </reference>
          <reference field="9" count="1" selected="0">
            <x v="39"/>
          </reference>
        </references>
      </pivotArea>
    </chartFormat>
    <chartFormat chart="0" format="79" series="1">
      <pivotArea type="data" outline="0" fieldPosition="0">
        <references count="2">
          <reference field="4294967294" count="1" selected="0">
            <x v="0"/>
          </reference>
          <reference field="9" count="1" selected="0">
            <x v="40"/>
          </reference>
        </references>
      </pivotArea>
    </chartFormat>
    <chartFormat chart="0" format="80" series="1">
      <pivotArea type="data" outline="0" fieldPosition="0">
        <references count="2">
          <reference field="4294967294" count="1" selected="0">
            <x v="0"/>
          </reference>
          <reference field="9" count="1" selected="0">
            <x v="41"/>
          </reference>
        </references>
      </pivotArea>
    </chartFormat>
    <chartFormat chart="0" format="81" series="1">
      <pivotArea type="data" outline="0" fieldPosition="0">
        <references count="2">
          <reference field="4294967294" count="1" selected="0">
            <x v="0"/>
          </reference>
          <reference field="9" count="1" selected="0">
            <x v="44"/>
          </reference>
        </references>
      </pivotArea>
    </chartFormat>
    <chartFormat chart="0" format="82" series="1">
      <pivotArea type="data" outline="0" fieldPosition="0">
        <references count="2">
          <reference field="4294967294" count="1" selected="0">
            <x v="0"/>
          </reference>
          <reference field="9" count="1" selected="0">
            <x v="47"/>
          </reference>
        </references>
      </pivotArea>
    </chartFormat>
    <chartFormat chart="0" format="83" series="1">
      <pivotArea type="data" outline="0" fieldPosition="0">
        <references count="2">
          <reference field="4294967294" count="1" selected="0">
            <x v="0"/>
          </reference>
          <reference field="9" count="1" selected="0">
            <x v="48"/>
          </reference>
        </references>
      </pivotArea>
    </chartFormat>
    <chartFormat chart="0" format="84" series="1">
      <pivotArea type="data" outline="0" fieldPosition="0">
        <references count="2">
          <reference field="4294967294" count="1" selected="0">
            <x v="0"/>
          </reference>
          <reference field="9" count="1" selected="0">
            <x v="49"/>
          </reference>
        </references>
      </pivotArea>
    </chartFormat>
    <chartFormat chart="0" format="85" series="1">
      <pivotArea type="data" outline="0" fieldPosition="0">
        <references count="2">
          <reference field="4294967294" count="1" selected="0">
            <x v="0"/>
          </reference>
          <reference field="9" count="1" selected="0">
            <x v="50"/>
          </reference>
        </references>
      </pivotArea>
    </chartFormat>
    <chartFormat chart="0" format="86" series="1">
      <pivotArea type="data" outline="0" fieldPosition="0">
        <references count="2">
          <reference field="4294967294" count="1" selected="0">
            <x v="0"/>
          </reference>
          <reference field="9" count="1" selected="0">
            <x v="51"/>
          </reference>
        </references>
      </pivotArea>
    </chartFormat>
    <chartFormat chart="0" format="87" series="1">
      <pivotArea type="data" outline="0" fieldPosition="0">
        <references count="2">
          <reference field="4294967294" count="1" selected="0">
            <x v="0"/>
          </reference>
          <reference field="9" count="1" selected="0">
            <x v="52"/>
          </reference>
        </references>
      </pivotArea>
    </chartFormat>
    <chartFormat chart="0" format="88" series="1">
      <pivotArea type="data" outline="0" fieldPosition="0">
        <references count="2">
          <reference field="4294967294" count="1" selected="0">
            <x v="0"/>
          </reference>
          <reference field="9" count="1" selected="0">
            <x v="53"/>
          </reference>
        </references>
      </pivotArea>
    </chartFormat>
    <chartFormat chart="0" format="89" series="1">
      <pivotArea type="data" outline="0" fieldPosition="0">
        <references count="2">
          <reference field="4294967294" count="1" selected="0">
            <x v="0"/>
          </reference>
          <reference field="9" count="1" selected="0">
            <x v="54"/>
          </reference>
        </references>
      </pivotArea>
    </chartFormat>
    <chartFormat chart="0" format="90" series="1">
      <pivotArea type="data" outline="0" fieldPosition="0">
        <references count="2">
          <reference field="4294967294" count="1" selected="0">
            <x v="0"/>
          </reference>
          <reference field="9" count="1" selected="0">
            <x v="55"/>
          </reference>
        </references>
      </pivotArea>
    </chartFormat>
    <chartFormat chart="0" format="91" series="1">
      <pivotArea type="data" outline="0" fieldPosition="0">
        <references count="2">
          <reference field="4294967294" count="1" selected="0">
            <x v="0"/>
          </reference>
          <reference field="9" count="1" selected="0">
            <x v="56"/>
          </reference>
        </references>
      </pivotArea>
    </chartFormat>
    <chartFormat chart="0" format="92" series="1">
      <pivotArea type="data" outline="0" fieldPosition="0">
        <references count="2">
          <reference field="4294967294" count="1" selected="0">
            <x v="0"/>
          </reference>
          <reference field="9" count="1" selected="0">
            <x v="57"/>
          </reference>
        </references>
      </pivotArea>
    </chartFormat>
    <chartFormat chart="0" format="93" series="1">
      <pivotArea type="data" outline="0" fieldPosition="0">
        <references count="2">
          <reference field="4294967294" count="1" selected="0">
            <x v="0"/>
          </reference>
          <reference field="9" count="1" selected="0">
            <x v="58"/>
          </reference>
        </references>
      </pivotArea>
    </chartFormat>
    <chartFormat chart="0" format="94" series="1">
      <pivotArea type="data" outline="0" fieldPosition="0">
        <references count="2">
          <reference field="4294967294" count="1" selected="0">
            <x v="0"/>
          </reference>
          <reference field="9" count="1" selected="0">
            <x v="59"/>
          </reference>
        </references>
      </pivotArea>
    </chartFormat>
    <chartFormat chart="0" format="95" series="1">
      <pivotArea type="data" outline="0" fieldPosition="0">
        <references count="2">
          <reference field="4294967294" count="1" selected="0">
            <x v="0"/>
          </reference>
          <reference field="9" count="1" selected="0">
            <x v="68"/>
          </reference>
        </references>
      </pivotArea>
    </chartFormat>
    <chartFormat chart="0" format="96" series="1">
      <pivotArea type="data" outline="0" fieldPosition="0">
        <references count="2">
          <reference field="4294967294" count="1" selected="0">
            <x v="0"/>
          </reference>
          <reference field="9" count="1" selected="0">
            <x v="69"/>
          </reference>
        </references>
      </pivotArea>
    </chartFormat>
    <chartFormat chart="0" format="97" series="1">
      <pivotArea type="data" outline="0" fieldPosition="0">
        <references count="2">
          <reference field="4294967294" count="1" selected="0">
            <x v="0"/>
          </reference>
          <reference field="9" count="1" selected="0">
            <x v="70"/>
          </reference>
        </references>
      </pivotArea>
    </chartFormat>
    <chartFormat chart="0" format="98" series="1">
      <pivotArea type="data" outline="0" fieldPosition="0">
        <references count="2">
          <reference field="4294967294" count="1" selected="0">
            <x v="0"/>
          </reference>
          <reference field="9" count="1" selected="0">
            <x v="76"/>
          </reference>
        </references>
      </pivotArea>
    </chartFormat>
    <chartFormat chart="0" format="99" series="1">
      <pivotArea type="data" outline="0" fieldPosition="0">
        <references count="2">
          <reference field="4294967294" count="1" selected="0">
            <x v="0"/>
          </reference>
          <reference field="9" count="1" selected="0">
            <x v="77"/>
          </reference>
        </references>
      </pivotArea>
    </chartFormat>
    <chartFormat chart="0" format="100" series="1">
      <pivotArea type="data" outline="0" fieldPosition="0">
        <references count="2">
          <reference field="4294967294" count="1" selected="0">
            <x v="0"/>
          </reference>
          <reference field="9" count="1" selected="0">
            <x v="78"/>
          </reference>
        </references>
      </pivotArea>
    </chartFormat>
    <chartFormat chart="0" format="101" series="1">
      <pivotArea type="data" outline="0" fieldPosition="0">
        <references count="2">
          <reference field="4294967294" count="1" selected="0">
            <x v="0"/>
          </reference>
          <reference field="9" count="1" selected="0">
            <x v="79"/>
          </reference>
        </references>
      </pivotArea>
    </chartFormat>
    <chartFormat chart="0" format="102" series="1">
      <pivotArea type="data" outline="0" fieldPosition="0">
        <references count="2">
          <reference field="4294967294" count="1" selected="0">
            <x v="0"/>
          </reference>
          <reference field="9" count="1" selected="0">
            <x v="80"/>
          </reference>
        </references>
      </pivotArea>
    </chartFormat>
    <chartFormat chart="0" format="103" series="1">
      <pivotArea type="data" outline="0" fieldPosition="0">
        <references count="2">
          <reference field="4294967294" count="1" selected="0">
            <x v="0"/>
          </reference>
          <reference field="9" count="1" selected="0">
            <x v="81"/>
          </reference>
        </references>
      </pivotArea>
    </chartFormat>
    <chartFormat chart="0" format="104" series="1">
      <pivotArea type="data" outline="0" fieldPosition="0">
        <references count="2">
          <reference field="4294967294" count="1" selected="0">
            <x v="0"/>
          </reference>
          <reference field="9" count="1" selected="0">
            <x v="82"/>
          </reference>
        </references>
      </pivotArea>
    </chartFormat>
    <chartFormat chart="0" format="105" series="1">
      <pivotArea type="data" outline="0" fieldPosition="0">
        <references count="2">
          <reference field="4294967294" count="1" selected="0">
            <x v="0"/>
          </reference>
          <reference field="9" count="1" selected="0">
            <x v="83"/>
          </reference>
        </references>
      </pivotArea>
    </chartFormat>
    <chartFormat chart="0" format="106" series="1">
      <pivotArea type="data" outline="0" fieldPosition="0">
        <references count="2">
          <reference field="4294967294" count="1" selected="0">
            <x v="0"/>
          </reference>
          <reference field="9" count="1" selected="0">
            <x v="84"/>
          </reference>
        </references>
      </pivotArea>
    </chartFormat>
    <chartFormat chart="0" format="107" series="1">
      <pivotArea type="data" outline="0" fieldPosition="0">
        <references count="2">
          <reference field="4294967294" count="1" selected="0">
            <x v="0"/>
          </reference>
          <reference field="9" count="1" selected="0">
            <x v="85"/>
          </reference>
        </references>
      </pivotArea>
    </chartFormat>
    <chartFormat chart="0" format="172" series="1">
      <pivotArea type="data" outline="0" fieldPosition="0">
        <references count="2">
          <reference field="4294967294" count="1" selected="0">
            <x v="0"/>
          </reference>
          <reference field="9" count="1" selected="0">
            <x v="86"/>
          </reference>
        </references>
      </pivotArea>
    </chartFormat>
    <chartFormat chart="0" format="235" series="1">
      <pivotArea type="data" outline="0" fieldPosition="0">
        <references count="1">
          <reference field="4294967294" count="1" selected="0">
            <x v="0"/>
          </reference>
        </references>
      </pivotArea>
    </chartFormat>
    <chartFormat chart="0" format="236" series="1">
      <pivotArea type="data" outline="0" fieldPosition="0">
        <references count="2">
          <reference field="4294967294" count="1" selected="0">
            <x v="0"/>
          </reference>
          <reference field="9" count="1" selected="0">
            <x v="8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2">
  <location ref="A3:G27" firstHeaderRow="1" firstDataRow="2" firstDataCol="1" rowPageCount="1" colPageCount="1"/>
  <pivotFields count="41">
    <pivotField axis="axisPage" showAll="0">
      <items count="5">
        <item x="1"/>
        <item x="0"/>
        <item x="2"/>
        <item x="3"/>
        <item t="default"/>
      </items>
    </pivotField>
    <pivotField axis="axisRow" showAll="0">
      <items count="4">
        <item x="1"/>
        <item x="0"/>
        <item h="1" x="2"/>
        <item t="default"/>
      </items>
    </pivotField>
    <pivotField showAll="0"/>
    <pivotField showAll="0"/>
    <pivotField axis="axisRow" showAll="0">
      <items count="6">
        <item x="3"/>
        <item x="2"/>
        <item x="1"/>
        <item x="0"/>
        <item x="4"/>
        <item t="default"/>
      </items>
    </pivotField>
    <pivotField showAll="0"/>
    <pivotField axis="axisRow" showAll="0">
      <items count="15">
        <item h="1" x="4"/>
        <item h="1" x="5"/>
        <item h="1" x="12"/>
        <item h="1" x="10"/>
        <item h="1" x="11"/>
        <item h="1" x="3"/>
        <item h="1" x="2"/>
        <item h="1" x="1"/>
        <item h="1" x="0"/>
        <item h="1" x="8"/>
        <item x="7"/>
        <item x="6"/>
        <item h="1" x="9"/>
        <item h="1" x="13"/>
        <item t="default"/>
      </items>
    </pivotField>
    <pivotField showAll="0"/>
    <pivotField showAll="0"/>
    <pivotField axis="axisCol" showAll="0">
      <items count="89">
        <item m="1" x="71"/>
        <item m="1" x="75"/>
        <item m="1" x="68"/>
        <item x="50"/>
        <item m="1" x="87"/>
        <item x="28"/>
        <item x="48"/>
        <item x="16"/>
        <item x="33"/>
        <item m="1" x="57"/>
        <item m="1" x="63"/>
        <item m="1" x="86"/>
        <item m="1" x="82"/>
        <item x="38"/>
        <item x="24"/>
        <item m="1" x="56"/>
        <item x="37"/>
        <item m="1" x="67"/>
        <item x="35"/>
        <item x="6"/>
        <item x="47"/>
        <item m="1" x="52"/>
        <item m="1" x="72"/>
        <item m="1" x="65"/>
        <item m="1" x="79"/>
        <item m="1" x="62"/>
        <item m="1" x="76"/>
        <item m="1" x="80"/>
        <item m="1" x="69"/>
        <item m="1" x="60"/>
        <item x="39"/>
        <item x="7"/>
        <item x="42"/>
        <item m="1" x="59"/>
        <item x="22"/>
        <item m="1" x="51"/>
        <item x="31"/>
        <item m="1" x="66"/>
        <item m="1" x="53"/>
        <item m="1" x="54"/>
        <item x="15"/>
        <item x="13"/>
        <item x="1"/>
        <item x="0"/>
        <item m="1" x="64"/>
        <item x="2"/>
        <item x="3"/>
        <item x="20"/>
        <item m="1" x="61"/>
        <item x="18"/>
        <item m="1" x="83"/>
        <item m="1" x="84"/>
        <item m="1" x="70"/>
        <item m="1" x="85"/>
        <item x="29"/>
        <item x="14"/>
        <item x="10"/>
        <item m="1" x="74"/>
        <item m="1" x="77"/>
        <item m="1" x="78"/>
        <item x="5"/>
        <item x="23"/>
        <item x="40"/>
        <item x="25"/>
        <item x="4"/>
        <item x="43"/>
        <item x="49"/>
        <item x="41"/>
        <item m="1" x="55"/>
        <item x="11"/>
        <item x="45"/>
        <item x="26"/>
        <item x="27"/>
        <item x="9"/>
        <item x="44"/>
        <item x="8"/>
        <item x="36"/>
        <item x="12"/>
        <item x="21"/>
        <item x="34"/>
        <item x="19"/>
        <item m="1" x="58"/>
        <item x="30"/>
        <item m="1" x="73"/>
        <item m="1" x="81"/>
        <item x="17"/>
        <item x="46"/>
        <item x="3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3">
    <field x="1"/>
    <field x="6"/>
    <field x="4"/>
  </rowFields>
  <rowItems count="23">
    <i>
      <x/>
    </i>
    <i r="1">
      <x v="10"/>
    </i>
    <i r="2">
      <x/>
    </i>
    <i r="2">
      <x v="1"/>
    </i>
    <i r="2">
      <x v="2"/>
    </i>
    <i r="2">
      <x v="3"/>
    </i>
    <i r="1">
      <x v="11"/>
    </i>
    <i r="2">
      <x/>
    </i>
    <i r="2">
      <x v="1"/>
    </i>
    <i r="2">
      <x v="2"/>
    </i>
    <i r="2">
      <x v="3"/>
    </i>
    <i>
      <x v="1"/>
    </i>
    <i r="1">
      <x v="10"/>
    </i>
    <i r="2">
      <x/>
    </i>
    <i r="2">
      <x v="1"/>
    </i>
    <i r="2">
      <x v="2"/>
    </i>
    <i r="2">
      <x v="3"/>
    </i>
    <i r="1">
      <x v="11"/>
    </i>
    <i r="2">
      <x/>
    </i>
    <i r="2">
      <x v="1"/>
    </i>
    <i r="2">
      <x v="2"/>
    </i>
    <i r="2">
      <x v="3"/>
    </i>
    <i t="grand">
      <x/>
    </i>
  </rowItems>
  <colFields count="1">
    <field x="9"/>
  </colFields>
  <colItems count="6">
    <i>
      <x v="14"/>
    </i>
    <i>
      <x v="19"/>
    </i>
    <i>
      <x v="61"/>
    </i>
    <i>
      <x v="63"/>
    </i>
    <i>
      <x v="66"/>
    </i>
    <i t="grand">
      <x/>
    </i>
  </colItems>
  <pageFields count="1">
    <pageField fld="0" item="2" hier="-1"/>
  </pageFields>
  <dataFields count="1">
    <dataField name="Sum of GWP [kg CO2e/m2]" fld="35" baseField="1" baseItem="1" numFmtId="165"/>
  </dataFields>
  <chartFormats count="104">
    <chartFormat chart="0" format="50" series="1">
      <pivotArea type="data" outline="0" fieldPosition="0">
        <references count="2">
          <reference field="4294967294" count="1" selected="0">
            <x v="0"/>
          </reference>
          <reference field="9" count="1" selected="0">
            <x v="0"/>
          </reference>
        </references>
      </pivotArea>
    </chartFormat>
    <chartFormat chart="0" format="51" series="1">
      <pivotArea type="data" outline="0" fieldPosition="0">
        <references count="2">
          <reference field="4294967294" count="1" selected="0">
            <x v="0"/>
          </reference>
          <reference field="9" count="1" selected="0">
            <x v="1"/>
          </reference>
        </references>
      </pivotArea>
    </chartFormat>
    <chartFormat chart="0" format="52" series="1">
      <pivotArea type="data" outline="0" fieldPosition="0">
        <references count="2">
          <reference field="4294967294" count="1" selected="0">
            <x v="0"/>
          </reference>
          <reference field="9" count="1" selected="0">
            <x v="2"/>
          </reference>
        </references>
      </pivotArea>
    </chartFormat>
    <chartFormat chart="0" format="53" series="1">
      <pivotArea type="data" outline="0" fieldPosition="0">
        <references count="2">
          <reference field="4294967294" count="1" selected="0">
            <x v="0"/>
          </reference>
          <reference field="9" count="1" selected="0">
            <x v="4"/>
          </reference>
        </references>
      </pivotArea>
    </chartFormat>
    <chartFormat chart="0" format="54" series="1">
      <pivotArea type="data" outline="0" fieldPosition="0">
        <references count="2">
          <reference field="4294967294" count="1" selected="0">
            <x v="0"/>
          </reference>
          <reference field="9" count="1" selected="0">
            <x v="5"/>
          </reference>
        </references>
      </pivotArea>
    </chartFormat>
    <chartFormat chart="0" format="55" series="1">
      <pivotArea type="data" outline="0" fieldPosition="0">
        <references count="2">
          <reference field="4294967294" count="1" selected="0">
            <x v="0"/>
          </reference>
          <reference field="9" count="1" selected="0">
            <x v="6"/>
          </reference>
        </references>
      </pivotArea>
    </chartFormat>
    <chartFormat chart="0" format="56" series="1">
      <pivotArea type="data" outline="0" fieldPosition="0">
        <references count="2">
          <reference field="4294967294" count="1" selected="0">
            <x v="0"/>
          </reference>
          <reference field="9" count="1" selected="0">
            <x v="7"/>
          </reference>
        </references>
      </pivotArea>
    </chartFormat>
    <chartFormat chart="0" format="57" series="1">
      <pivotArea type="data" outline="0" fieldPosition="0">
        <references count="2">
          <reference field="4294967294" count="1" selected="0">
            <x v="0"/>
          </reference>
          <reference field="9" count="1" selected="0">
            <x v="8"/>
          </reference>
        </references>
      </pivotArea>
    </chartFormat>
    <chartFormat chart="0" format="58" series="1">
      <pivotArea type="data" outline="0" fieldPosition="0">
        <references count="2">
          <reference field="4294967294" count="1" selected="0">
            <x v="0"/>
          </reference>
          <reference field="9" count="1" selected="0">
            <x v="9"/>
          </reference>
        </references>
      </pivotArea>
    </chartFormat>
    <chartFormat chart="0" format="59" series="1">
      <pivotArea type="data" outline="0" fieldPosition="0">
        <references count="2">
          <reference field="4294967294" count="1" selected="0">
            <x v="0"/>
          </reference>
          <reference field="9" count="1" selected="0">
            <x v="10"/>
          </reference>
        </references>
      </pivotArea>
    </chartFormat>
    <chartFormat chart="0" format="60" series="1">
      <pivotArea type="data" outline="0" fieldPosition="0">
        <references count="2">
          <reference field="4294967294" count="1" selected="0">
            <x v="0"/>
          </reference>
          <reference field="9" count="1" selected="0">
            <x v="11"/>
          </reference>
        </references>
      </pivotArea>
    </chartFormat>
    <chartFormat chart="0" format="61" series="1">
      <pivotArea type="data" outline="0" fieldPosition="0">
        <references count="2">
          <reference field="4294967294" count="1" selected="0">
            <x v="0"/>
          </reference>
          <reference field="9" count="1" selected="0">
            <x v="12"/>
          </reference>
        </references>
      </pivotArea>
    </chartFormat>
    <chartFormat chart="0" format="62" series="1">
      <pivotArea type="data" outline="0" fieldPosition="0">
        <references count="2">
          <reference field="4294967294" count="1" selected="0">
            <x v="0"/>
          </reference>
          <reference field="9" count="1" selected="0">
            <x v="15"/>
          </reference>
        </references>
      </pivotArea>
    </chartFormat>
    <chartFormat chart="0" format="63" series="1">
      <pivotArea type="data" outline="0" fieldPosition="0">
        <references count="2">
          <reference field="4294967294" count="1" selected="0">
            <x v="0"/>
          </reference>
          <reference field="9" count="1" selected="0">
            <x v="18"/>
          </reference>
        </references>
      </pivotArea>
    </chartFormat>
    <chartFormat chart="0" format="64" series="1">
      <pivotArea type="data" outline="0" fieldPosition="0">
        <references count="2">
          <reference field="4294967294" count="1" selected="0">
            <x v="0"/>
          </reference>
          <reference field="9" count="1" selected="0">
            <x v="20"/>
          </reference>
        </references>
      </pivotArea>
    </chartFormat>
    <chartFormat chart="0" format="65" series="1">
      <pivotArea type="data" outline="0" fieldPosition="0">
        <references count="2">
          <reference field="4294967294" count="1" selected="0">
            <x v="0"/>
          </reference>
          <reference field="9" count="1" selected="0">
            <x v="21"/>
          </reference>
        </references>
      </pivotArea>
    </chartFormat>
    <chartFormat chart="0" format="66" series="1">
      <pivotArea type="data" outline="0" fieldPosition="0">
        <references count="2">
          <reference field="4294967294" count="1" selected="0">
            <x v="0"/>
          </reference>
          <reference field="9" count="1" selected="0">
            <x v="22"/>
          </reference>
        </references>
      </pivotArea>
    </chartFormat>
    <chartFormat chart="0" format="67" series="1">
      <pivotArea type="data" outline="0" fieldPosition="0">
        <references count="2">
          <reference field="4294967294" count="1" selected="0">
            <x v="0"/>
          </reference>
          <reference field="9" count="1" selected="0">
            <x v="23"/>
          </reference>
        </references>
      </pivotArea>
    </chartFormat>
    <chartFormat chart="0" format="68" series="1">
      <pivotArea type="data" outline="0" fieldPosition="0">
        <references count="2">
          <reference field="4294967294" count="1" selected="0">
            <x v="0"/>
          </reference>
          <reference field="9" count="1" selected="0">
            <x v="24"/>
          </reference>
        </references>
      </pivotArea>
    </chartFormat>
    <chartFormat chart="0" format="69" series="1">
      <pivotArea type="data" outline="0" fieldPosition="0">
        <references count="2">
          <reference field="4294967294" count="1" selected="0">
            <x v="0"/>
          </reference>
          <reference field="9" count="1" selected="0">
            <x v="25"/>
          </reference>
        </references>
      </pivotArea>
    </chartFormat>
    <chartFormat chart="0" format="70" series="1">
      <pivotArea type="data" outline="0" fieldPosition="0">
        <references count="2">
          <reference field="4294967294" count="1" selected="0">
            <x v="0"/>
          </reference>
          <reference field="9" count="1" selected="0">
            <x v="26"/>
          </reference>
        </references>
      </pivotArea>
    </chartFormat>
    <chartFormat chart="0" format="71" series="1">
      <pivotArea type="data" outline="0" fieldPosition="0">
        <references count="2">
          <reference field="4294967294" count="1" selected="0">
            <x v="0"/>
          </reference>
          <reference field="9" count="1" selected="0">
            <x v="27"/>
          </reference>
        </references>
      </pivotArea>
    </chartFormat>
    <chartFormat chart="0" format="72" series="1">
      <pivotArea type="data" outline="0" fieldPosition="0">
        <references count="2">
          <reference field="4294967294" count="1" selected="0">
            <x v="0"/>
          </reference>
          <reference field="9" count="1" selected="0">
            <x v="33"/>
          </reference>
        </references>
      </pivotArea>
    </chartFormat>
    <chartFormat chart="0" format="73" series="1">
      <pivotArea type="data" outline="0" fieldPosition="0">
        <references count="2">
          <reference field="4294967294" count="1" selected="0">
            <x v="0"/>
          </reference>
          <reference field="9" count="1" selected="0">
            <x v="34"/>
          </reference>
        </references>
      </pivotArea>
    </chartFormat>
    <chartFormat chart="0" format="74" series="1">
      <pivotArea type="data" outline="0" fieldPosition="0">
        <references count="2">
          <reference field="4294967294" count="1" selected="0">
            <x v="0"/>
          </reference>
          <reference field="9" count="1" selected="0">
            <x v="35"/>
          </reference>
        </references>
      </pivotArea>
    </chartFormat>
    <chartFormat chart="0" format="75" series="1">
      <pivotArea type="data" outline="0" fieldPosition="0">
        <references count="2">
          <reference field="4294967294" count="1" selected="0">
            <x v="0"/>
          </reference>
          <reference field="9" count="1" selected="0">
            <x v="36"/>
          </reference>
        </references>
      </pivotArea>
    </chartFormat>
    <chartFormat chart="0" format="76" series="1">
      <pivotArea type="data" outline="0" fieldPosition="0">
        <references count="2">
          <reference field="4294967294" count="1" selected="0">
            <x v="0"/>
          </reference>
          <reference field="9" count="1" selected="0">
            <x v="37"/>
          </reference>
        </references>
      </pivotArea>
    </chartFormat>
    <chartFormat chart="0" format="77" series="1">
      <pivotArea type="data" outline="0" fieldPosition="0">
        <references count="2">
          <reference field="4294967294" count="1" selected="0">
            <x v="0"/>
          </reference>
          <reference field="9" count="1" selected="0">
            <x v="38"/>
          </reference>
        </references>
      </pivotArea>
    </chartFormat>
    <chartFormat chart="0" format="78" series="1">
      <pivotArea type="data" outline="0" fieldPosition="0">
        <references count="2">
          <reference field="4294967294" count="1" selected="0">
            <x v="0"/>
          </reference>
          <reference field="9" count="1" selected="0">
            <x v="39"/>
          </reference>
        </references>
      </pivotArea>
    </chartFormat>
    <chartFormat chart="0" format="79" series="1">
      <pivotArea type="data" outline="0" fieldPosition="0">
        <references count="2">
          <reference field="4294967294" count="1" selected="0">
            <x v="0"/>
          </reference>
          <reference field="9" count="1" selected="0">
            <x v="40"/>
          </reference>
        </references>
      </pivotArea>
    </chartFormat>
    <chartFormat chart="0" format="80" series="1">
      <pivotArea type="data" outline="0" fieldPosition="0">
        <references count="2">
          <reference field="4294967294" count="1" selected="0">
            <x v="0"/>
          </reference>
          <reference field="9" count="1" selected="0">
            <x v="41"/>
          </reference>
        </references>
      </pivotArea>
    </chartFormat>
    <chartFormat chart="0" format="81" series="1">
      <pivotArea type="data" outline="0" fieldPosition="0">
        <references count="2">
          <reference field="4294967294" count="1" selected="0">
            <x v="0"/>
          </reference>
          <reference field="9" count="1" selected="0">
            <x v="44"/>
          </reference>
        </references>
      </pivotArea>
    </chartFormat>
    <chartFormat chart="0" format="82" series="1">
      <pivotArea type="data" outline="0" fieldPosition="0">
        <references count="2">
          <reference field="4294967294" count="1" selected="0">
            <x v="0"/>
          </reference>
          <reference field="9" count="1" selected="0">
            <x v="47"/>
          </reference>
        </references>
      </pivotArea>
    </chartFormat>
    <chartFormat chart="0" format="83" series="1">
      <pivotArea type="data" outline="0" fieldPosition="0">
        <references count="2">
          <reference field="4294967294" count="1" selected="0">
            <x v="0"/>
          </reference>
          <reference field="9" count="1" selected="0">
            <x v="48"/>
          </reference>
        </references>
      </pivotArea>
    </chartFormat>
    <chartFormat chart="0" format="84" series="1">
      <pivotArea type="data" outline="0" fieldPosition="0">
        <references count="2">
          <reference field="4294967294" count="1" selected="0">
            <x v="0"/>
          </reference>
          <reference field="9" count="1" selected="0">
            <x v="49"/>
          </reference>
        </references>
      </pivotArea>
    </chartFormat>
    <chartFormat chart="0" format="85" series="1">
      <pivotArea type="data" outline="0" fieldPosition="0">
        <references count="2">
          <reference field="4294967294" count="1" selected="0">
            <x v="0"/>
          </reference>
          <reference field="9" count="1" selected="0">
            <x v="50"/>
          </reference>
        </references>
      </pivotArea>
    </chartFormat>
    <chartFormat chart="0" format="86" series="1">
      <pivotArea type="data" outline="0" fieldPosition="0">
        <references count="2">
          <reference field="4294967294" count="1" selected="0">
            <x v="0"/>
          </reference>
          <reference field="9" count="1" selected="0">
            <x v="51"/>
          </reference>
        </references>
      </pivotArea>
    </chartFormat>
    <chartFormat chart="0" format="87" series="1">
      <pivotArea type="data" outline="0" fieldPosition="0">
        <references count="2">
          <reference field="4294967294" count="1" selected="0">
            <x v="0"/>
          </reference>
          <reference field="9" count="1" selected="0">
            <x v="52"/>
          </reference>
        </references>
      </pivotArea>
    </chartFormat>
    <chartFormat chart="0" format="88" series="1">
      <pivotArea type="data" outline="0" fieldPosition="0">
        <references count="2">
          <reference field="4294967294" count="1" selected="0">
            <x v="0"/>
          </reference>
          <reference field="9" count="1" selected="0">
            <x v="53"/>
          </reference>
        </references>
      </pivotArea>
    </chartFormat>
    <chartFormat chart="0" format="89" series="1">
      <pivotArea type="data" outline="0" fieldPosition="0">
        <references count="2">
          <reference field="4294967294" count="1" selected="0">
            <x v="0"/>
          </reference>
          <reference field="9" count="1" selected="0">
            <x v="54"/>
          </reference>
        </references>
      </pivotArea>
    </chartFormat>
    <chartFormat chart="0" format="90" series="1">
      <pivotArea type="data" outline="0" fieldPosition="0">
        <references count="2">
          <reference field="4294967294" count="1" selected="0">
            <x v="0"/>
          </reference>
          <reference field="9" count="1" selected="0">
            <x v="55"/>
          </reference>
        </references>
      </pivotArea>
    </chartFormat>
    <chartFormat chart="0" format="91" series="1">
      <pivotArea type="data" outline="0" fieldPosition="0">
        <references count="2">
          <reference field="4294967294" count="1" selected="0">
            <x v="0"/>
          </reference>
          <reference field="9" count="1" selected="0">
            <x v="56"/>
          </reference>
        </references>
      </pivotArea>
    </chartFormat>
    <chartFormat chart="0" format="92" series="1">
      <pivotArea type="data" outline="0" fieldPosition="0">
        <references count="2">
          <reference field="4294967294" count="1" selected="0">
            <x v="0"/>
          </reference>
          <reference field="9" count="1" selected="0">
            <x v="57"/>
          </reference>
        </references>
      </pivotArea>
    </chartFormat>
    <chartFormat chart="0" format="93" series="1">
      <pivotArea type="data" outline="0" fieldPosition="0">
        <references count="2">
          <reference field="4294967294" count="1" selected="0">
            <x v="0"/>
          </reference>
          <reference field="9" count="1" selected="0">
            <x v="58"/>
          </reference>
        </references>
      </pivotArea>
    </chartFormat>
    <chartFormat chart="0" format="94" series="1">
      <pivotArea type="data" outline="0" fieldPosition="0">
        <references count="2">
          <reference field="4294967294" count="1" selected="0">
            <x v="0"/>
          </reference>
          <reference field="9" count="1" selected="0">
            <x v="59"/>
          </reference>
        </references>
      </pivotArea>
    </chartFormat>
    <chartFormat chart="0" format="95" series="1">
      <pivotArea type="data" outline="0" fieldPosition="0">
        <references count="2">
          <reference field="4294967294" count="1" selected="0">
            <x v="0"/>
          </reference>
          <reference field="9" count="1" selected="0">
            <x v="68"/>
          </reference>
        </references>
      </pivotArea>
    </chartFormat>
    <chartFormat chart="0" format="96" series="1">
      <pivotArea type="data" outline="0" fieldPosition="0">
        <references count="2">
          <reference field="4294967294" count="1" selected="0">
            <x v="0"/>
          </reference>
          <reference field="9" count="1" selected="0">
            <x v="69"/>
          </reference>
        </references>
      </pivotArea>
    </chartFormat>
    <chartFormat chart="0" format="97" series="1">
      <pivotArea type="data" outline="0" fieldPosition="0">
        <references count="2">
          <reference field="4294967294" count="1" selected="0">
            <x v="0"/>
          </reference>
          <reference field="9" count="1" selected="0">
            <x v="70"/>
          </reference>
        </references>
      </pivotArea>
    </chartFormat>
    <chartFormat chart="0" format="98" series="1">
      <pivotArea type="data" outline="0" fieldPosition="0">
        <references count="2">
          <reference field="4294967294" count="1" selected="0">
            <x v="0"/>
          </reference>
          <reference field="9" count="1" selected="0">
            <x v="76"/>
          </reference>
        </references>
      </pivotArea>
    </chartFormat>
    <chartFormat chart="1" format="99" series="1">
      <pivotArea type="data" outline="0" fieldPosition="0">
        <references count="2">
          <reference field="4294967294" count="1" selected="0">
            <x v="0"/>
          </reference>
          <reference field="9" count="1" selected="0">
            <x v="0"/>
          </reference>
        </references>
      </pivotArea>
    </chartFormat>
    <chartFormat chart="1" format="100" series="1">
      <pivotArea type="data" outline="0" fieldPosition="0">
        <references count="2">
          <reference field="4294967294" count="1" selected="0">
            <x v="0"/>
          </reference>
          <reference field="9" count="1" selected="0">
            <x v="1"/>
          </reference>
        </references>
      </pivotArea>
    </chartFormat>
    <chartFormat chart="1" format="101" series="1">
      <pivotArea type="data" outline="0" fieldPosition="0">
        <references count="2">
          <reference field="4294967294" count="1" selected="0">
            <x v="0"/>
          </reference>
          <reference field="9" count="1" selected="0">
            <x v="2"/>
          </reference>
        </references>
      </pivotArea>
    </chartFormat>
    <chartFormat chart="1" format="102" series="1">
      <pivotArea type="data" outline="0" fieldPosition="0">
        <references count="2">
          <reference field="4294967294" count="1" selected="0">
            <x v="0"/>
          </reference>
          <reference field="9" count="1" selected="0">
            <x v="4"/>
          </reference>
        </references>
      </pivotArea>
    </chartFormat>
    <chartFormat chart="1" format="103" series="1">
      <pivotArea type="data" outline="0" fieldPosition="0">
        <references count="2">
          <reference field="4294967294" count="1" selected="0">
            <x v="0"/>
          </reference>
          <reference field="9" count="1" selected="0">
            <x v="5"/>
          </reference>
        </references>
      </pivotArea>
    </chartFormat>
    <chartFormat chart="1" format="104" series="1">
      <pivotArea type="data" outline="0" fieldPosition="0">
        <references count="2">
          <reference field="4294967294" count="1" selected="0">
            <x v="0"/>
          </reference>
          <reference field="9" count="1" selected="0">
            <x v="6"/>
          </reference>
        </references>
      </pivotArea>
    </chartFormat>
    <chartFormat chart="1" format="105" series="1">
      <pivotArea type="data" outline="0" fieldPosition="0">
        <references count="2">
          <reference field="4294967294" count="1" selected="0">
            <x v="0"/>
          </reference>
          <reference field="9" count="1" selected="0">
            <x v="7"/>
          </reference>
        </references>
      </pivotArea>
    </chartFormat>
    <chartFormat chart="1" format="106" series="1">
      <pivotArea type="data" outline="0" fieldPosition="0">
        <references count="2">
          <reference field="4294967294" count="1" selected="0">
            <x v="0"/>
          </reference>
          <reference field="9" count="1" selected="0">
            <x v="8"/>
          </reference>
        </references>
      </pivotArea>
    </chartFormat>
    <chartFormat chart="1" format="107" series="1">
      <pivotArea type="data" outline="0" fieldPosition="0">
        <references count="2">
          <reference field="4294967294" count="1" selected="0">
            <x v="0"/>
          </reference>
          <reference field="9" count="1" selected="0">
            <x v="9"/>
          </reference>
        </references>
      </pivotArea>
    </chartFormat>
    <chartFormat chart="1" format="108" series="1">
      <pivotArea type="data" outline="0" fieldPosition="0">
        <references count="2">
          <reference field="4294967294" count="1" selected="0">
            <x v="0"/>
          </reference>
          <reference field="9" count="1" selected="0">
            <x v="10"/>
          </reference>
        </references>
      </pivotArea>
    </chartFormat>
    <chartFormat chart="1" format="109" series="1">
      <pivotArea type="data" outline="0" fieldPosition="0">
        <references count="2">
          <reference field="4294967294" count="1" selected="0">
            <x v="0"/>
          </reference>
          <reference field="9" count="1" selected="0">
            <x v="11"/>
          </reference>
        </references>
      </pivotArea>
    </chartFormat>
    <chartFormat chart="1" format="110" series="1">
      <pivotArea type="data" outline="0" fieldPosition="0">
        <references count="2">
          <reference field="4294967294" count="1" selected="0">
            <x v="0"/>
          </reference>
          <reference field="9" count="1" selected="0">
            <x v="12"/>
          </reference>
        </references>
      </pivotArea>
    </chartFormat>
    <chartFormat chart="1" format="111" series="1">
      <pivotArea type="data" outline="0" fieldPosition="0">
        <references count="2">
          <reference field="4294967294" count="1" selected="0">
            <x v="0"/>
          </reference>
          <reference field="9" count="1" selected="0">
            <x v="15"/>
          </reference>
        </references>
      </pivotArea>
    </chartFormat>
    <chartFormat chart="1" format="112" series="1">
      <pivotArea type="data" outline="0" fieldPosition="0">
        <references count="2">
          <reference field="4294967294" count="1" selected="0">
            <x v="0"/>
          </reference>
          <reference field="9" count="1" selected="0">
            <x v="18"/>
          </reference>
        </references>
      </pivotArea>
    </chartFormat>
    <chartFormat chart="1" format="113" series="1">
      <pivotArea type="data" outline="0" fieldPosition="0">
        <references count="2">
          <reference field="4294967294" count="1" selected="0">
            <x v="0"/>
          </reference>
          <reference field="9" count="1" selected="0">
            <x v="20"/>
          </reference>
        </references>
      </pivotArea>
    </chartFormat>
    <chartFormat chart="1" format="114" series="1">
      <pivotArea type="data" outline="0" fieldPosition="0">
        <references count="2">
          <reference field="4294967294" count="1" selected="0">
            <x v="0"/>
          </reference>
          <reference field="9" count="1" selected="0">
            <x v="21"/>
          </reference>
        </references>
      </pivotArea>
    </chartFormat>
    <chartFormat chart="1" format="115" series="1">
      <pivotArea type="data" outline="0" fieldPosition="0">
        <references count="2">
          <reference field="4294967294" count="1" selected="0">
            <x v="0"/>
          </reference>
          <reference field="9" count="1" selected="0">
            <x v="22"/>
          </reference>
        </references>
      </pivotArea>
    </chartFormat>
    <chartFormat chart="1" format="116" series="1">
      <pivotArea type="data" outline="0" fieldPosition="0">
        <references count="2">
          <reference field="4294967294" count="1" selected="0">
            <x v="0"/>
          </reference>
          <reference field="9" count="1" selected="0">
            <x v="23"/>
          </reference>
        </references>
      </pivotArea>
    </chartFormat>
    <chartFormat chart="1" format="117" series="1">
      <pivotArea type="data" outline="0" fieldPosition="0">
        <references count="2">
          <reference field="4294967294" count="1" selected="0">
            <x v="0"/>
          </reference>
          <reference field="9" count="1" selected="0">
            <x v="24"/>
          </reference>
        </references>
      </pivotArea>
    </chartFormat>
    <chartFormat chart="1" format="118" series="1">
      <pivotArea type="data" outline="0" fieldPosition="0">
        <references count="2">
          <reference field="4294967294" count="1" selected="0">
            <x v="0"/>
          </reference>
          <reference field="9" count="1" selected="0">
            <x v="25"/>
          </reference>
        </references>
      </pivotArea>
    </chartFormat>
    <chartFormat chart="1" format="119" series="1">
      <pivotArea type="data" outline="0" fieldPosition="0">
        <references count="2">
          <reference field="4294967294" count="1" selected="0">
            <x v="0"/>
          </reference>
          <reference field="9" count="1" selected="0">
            <x v="26"/>
          </reference>
        </references>
      </pivotArea>
    </chartFormat>
    <chartFormat chart="1" format="120" series="1">
      <pivotArea type="data" outline="0" fieldPosition="0">
        <references count="2">
          <reference field="4294967294" count="1" selected="0">
            <x v="0"/>
          </reference>
          <reference field="9" count="1" selected="0">
            <x v="27"/>
          </reference>
        </references>
      </pivotArea>
    </chartFormat>
    <chartFormat chart="1" format="121" series="1">
      <pivotArea type="data" outline="0" fieldPosition="0">
        <references count="2">
          <reference field="4294967294" count="1" selected="0">
            <x v="0"/>
          </reference>
          <reference field="9" count="1" selected="0">
            <x v="33"/>
          </reference>
        </references>
      </pivotArea>
    </chartFormat>
    <chartFormat chart="1" format="122" series="1">
      <pivotArea type="data" outline="0" fieldPosition="0">
        <references count="2">
          <reference field="4294967294" count="1" selected="0">
            <x v="0"/>
          </reference>
          <reference field="9" count="1" selected="0">
            <x v="34"/>
          </reference>
        </references>
      </pivotArea>
    </chartFormat>
    <chartFormat chart="1" format="123" series="1">
      <pivotArea type="data" outline="0" fieldPosition="0">
        <references count="2">
          <reference field="4294967294" count="1" selected="0">
            <x v="0"/>
          </reference>
          <reference field="9" count="1" selected="0">
            <x v="35"/>
          </reference>
        </references>
      </pivotArea>
    </chartFormat>
    <chartFormat chart="1" format="124" series="1">
      <pivotArea type="data" outline="0" fieldPosition="0">
        <references count="2">
          <reference field="4294967294" count="1" selected="0">
            <x v="0"/>
          </reference>
          <reference field="9" count="1" selected="0">
            <x v="36"/>
          </reference>
        </references>
      </pivotArea>
    </chartFormat>
    <chartFormat chart="1" format="125" series="1">
      <pivotArea type="data" outline="0" fieldPosition="0">
        <references count="2">
          <reference field="4294967294" count="1" selected="0">
            <x v="0"/>
          </reference>
          <reference field="9" count="1" selected="0">
            <x v="37"/>
          </reference>
        </references>
      </pivotArea>
    </chartFormat>
    <chartFormat chart="1" format="126" series="1">
      <pivotArea type="data" outline="0" fieldPosition="0">
        <references count="2">
          <reference field="4294967294" count="1" selected="0">
            <x v="0"/>
          </reference>
          <reference field="9" count="1" selected="0">
            <x v="38"/>
          </reference>
        </references>
      </pivotArea>
    </chartFormat>
    <chartFormat chart="1" format="127" series="1">
      <pivotArea type="data" outline="0" fieldPosition="0">
        <references count="2">
          <reference field="4294967294" count="1" selected="0">
            <x v="0"/>
          </reference>
          <reference field="9" count="1" selected="0">
            <x v="39"/>
          </reference>
        </references>
      </pivotArea>
    </chartFormat>
    <chartFormat chart="1" format="128" series="1">
      <pivotArea type="data" outline="0" fieldPosition="0">
        <references count="2">
          <reference field="4294967294" count="1" selected="0">
            <x v="0"/>
          </reference>
          <reference field="9" count="1" selected="0">
            <x v="40"/>
          </reference>
        </references>
      </pivotArea>
    </chartFormat>
    <chartFormat chart="1" format="129" series="1">
      <pivotArea type="data" outline="0" fieldPosition="0">
        <references count="2">
          <reference field="4294967294" count="1" selected="0">
            <x v="0"/>
          </reference>
          <reference field="9" count="1" selected="0">
            <x v="41"/>
          </reference>
        </references>
      </pivotArea>
    </chartFormat>
    <chartFormat chart="1" format="130" series="1">
      <pivotArea type="data" outline="0" fieldPosition="0">
        <references count="2">
          <reference field="4294967294" count="1" selected="0">
            <x v="0"/>
          </reference>
          <reference field="9" count="1" selected="0">
            <x v="44"/>
          </reference>
        </references>
      </pivotArea>
    </chartFormat>
    <chartFormat chart="1" format="131" series="1">
      <pivotArea type="data" outline="0" fieldPosition="0">
        <references count="2">
          <reference field="4294967294" count="1" selected="0">
            <x v="0"/>
          </reference>
          <reference field="9" count="1" selected="0">
            <x v="47"/>
          </reference>
        </references>
      </pivotArea>
    </chartFormat>
    <chartFormat chart="1" format="132" series="1">
      <pivotArea type="data" outline="0" fieldPosition="0">
        <references count="2">
          <reference field="4294967294" count="1" selected="0">
            <x v="0"/>
          </reference>
          <reference field="9" count="1" selected="0">
            <x v="48"/>
          </reference>
        </references>
      </pivotArea>
    </chartFormat>
    <chartFormat chart="1" format="133" series="1">
      <pivotArea type="data" outline="0" fieldPosition="0">
        <references count="2">
          <reference field="4294967294" count="1" selected="0">
            <x v="0"/>
          </reference>
          <reference field="9" count="1" selected="0">
            <x v="49"/>
          </reference>
        </references>
      </pivotArea>
    </chartFormat>
    <chartFormat chart="1" format="134" series="1">
      <pivotArea type="data" outline="0" fieldPosition="0">
        <references count="2">
          <reference field="4294967294" count="1" selected="0">
            <x v="0"/>
          </reference>
          <reference field="9" count="1" selected="0">
            <x v="50"/>
          </reference>
        </references>
      </pivotArea>
    </chartFormat>
    <chartFormat chart="1" format="135" series="1">
      <pivotArea type="data" outline="0" fieldPosition="0">
        <references count="2">
          <reference field="4294967294" count="1" selected="0">
            <x v="0"/>
          </reference>
          <reference field="9" count="1" selected="0">
            <x v="51"/>
          </reference>
        </references>
      </pivotArea>
    </chartFormat>
    <chartFormat chart="1" format="136" series="1">
      <pivotArea type="data" outline="0" fieldPosition="0">
        <references count="2">
          <reference field="4294967294" count="1" selected="0">
            <x v="0"/>
          </reference>
          <reference field="9" count="1" selected="0">
            <x v="52"/>
          </reference>
        </references>
      </pivotArea>
    </chartFormat>
    <chartFormat chart="1" format="137" series="1">
      <pivotArea type="data" outline="0" fieldPosition="0">
        <references count="2">
          <reference field="4294967294" count="1" selected="0">
            <x v="0"/>
          </reference>
          <reference field="9" count="1" selected="0">
            <x v="53"/>
          </reference>
        </references>
      </pivotArea>
    </chartFormat>
    <chartFormat chart="1" format="138" series="1">
      <pivotArea type="data" outline="0" fieldPosition="0">
        <references count="2">
          <reference field="4294967294" count="1" selected="0">
            <x v="0"/>
          </reference>
          <reference field="9" count="1" selected="0">
            <x v="54"/>
          </reference>
        </references>
      </pivotArea>
    </chartFormat>
    <chartFormat chart="1" format="139" series="1">
      <pivotArea type="data" outline="0" fieldPosition="0">
        <references count="2">
          <reference field="4294967294" count="1" selected="0">
            <x v="0"/>
          </reference>
          <reference field="9" count="1" selected="0">
            <x v="55"/>
          </reference>
        </references>
      </pivotArea>
    </chartFormat>
    <chartFormat chart="1" format="140" series="1">
      <pivotArea type="data" outline="0" fieldPosition="0">
        <references count="2">
          <reference field="4294967294" count="1" selected="0">
            <x v="0"/>
          </reference>
          <reference field="9" count="1" selected="0">
            <x v="56"/>
          </reference>
        </references>
      </pivotArea>
    </chartFormat>
    <chartFormat chart="1" format="141" series="1">
      <pivotArea type="data" outline="0" fieldPosition="0">
        <references count="2">
          <reference field="4294967294" count="1" selected="0">
            <x v="0"/>
          </reference>
          <reference field="9" count="1" selected="0">
            <x v="57"/>
          </reference>
        </references>
      </pivotArea>
    </chartFormat>
    <chartFormat chart="1" format="142" series="1">
      <pivotArea type="data" outline="0" fieldPosition="0">
        <references count="2">
          <reference field="4294967294" count="1" selected="0">
            <x v="0"/>
          </reference>
          <reference field="9" count="1" selected="0">
            <x v="58"/>
          </reference>
        </references>
      </pivotArea>
    </chartFormat>
    <chartFormat chart="1" format="143" series="1">
      <pivotArea type="data" outline="0" fieldPosition="0">
        <references count="2">
          <reference field="4294967294" count="1" selected="0">
            <x v="0"/>
          </reference>
          <reference field="9" count="1" selected="0">
            <x v="59"/>
          </reference>
        </references>
      </pivotArea>
    </chartFormat>
    <chartFormat chart="1" format="144" series="1">
      <pivotArea type="data" outline="0" fieldPosition="0">
        <references count="2">
          <reference field="4294967294" count="1" selected="0">
            <x v="0"/>
          </reference>
          <reference field="9" count="1" selected="0">
            <x v="68"/>
          </reference>
        </references>
      </pivotArea>
    </chartFormat>
    <chartFormat chart="1" format="145" series="1">
      <pivotArea type="data" outline="0" fieldPosition="0">
        <references count="2">
          <reference field="4294967294" count="1" selected="0">
            <x v="0"/>
          </reference>
          <reference field="9" count="1" selected="0">
            <x v="69"/>
          </reference>
        </references>
      </pivotArea>
    </chartFormat>
    <chartFormat chart="1" format="146" series="1">
      <pivotArea type="data" outline="0" fieldPosition="0">
        <references count="2">
          <reference field="4294967294" count="1" selected="0">
            <x v="0"/>
          </reference>
          <reference field="9" count="1" selected="0">
            <x v="70"/>
          </reference>
        </references>
      </pivotArea>
    </chartFormat>
    <chartFormat chart="1" format="147" series="1">
      <pivotArea type="data" outline="0" fieldPosition="0">
        <references count="2">
          <reference field="4294967294" count="1" selected="0">
            <x v="0"/>
          </reference>
          <reference field="9" count="1" selected="0">
            <x v="76"/>
          </reference>
        </references>
      </pivotArea>
    </chartFormat>
    <chartFormat chart="1" format="148" series="1">
      <pivotArea type="data" outline="0" fieldPosition="0">
        <references count="1">
          <reference field="4294967294" count="1" selected="0">
            <x v="0"/>
          </reference>
        </references>
      </pivotArea>
    </chartFormat>
    <chartFormat chart="1" format="149" series="1">
      <pivotArea type="data" outline="0" fieldPosition="0">
        <references count="2">
          <reference field="4294967294" count="1" selected="0">
            <x v="0"/>
          </reference>
          <reference field="9" count="1" selected="0">
            <x v="14"/>
          </reference>
        </references>
      </pivotArea>
    </chartFormat>
    <chartFormat chart="1" format="150" series="1">
      <pivotArea type="data" outline="0" fieldPosition="0">
        <references count="2">
          <reference field="4294967294" count="1" selected="0">
            <x v="0"/>
          </reference>
          <reference field="9" count="1" selected="0">
            <x v="19"/>
          </reference>
        </references>
      </pivotArea>
    </chartFormat>
    <chartFormat chart="1" format="151" series="1">
      <pivotArea type="data" outline="0" fieldPosition="0">
        <references count="2">
          <reference field="4294967294" count="1" selected="0">
            <x v="0"/>
          </reference>
          <reference field="9" count="1" selected="0">
            <x v="61"/>
          </reference>
        </references>
      </pivotArea>
    </chartFormat>
    <chartFormat chart="1" format="152" series="1">
      <pivotArea type="data" outline="0" fieldPosition="0">
        <references count="2">
          <reference field="4294967294" count="1" selected="0">
            <x v="0"/>
          </reference>
          <reference field="9" count="1" selected="0">
            <x v="63"/>
          </reference>
        </references>
      </pivotArea>
    </chartFormat>
    <chartFormat chart="1" format="153" series="1">
      <pivotArea type="data" outline="0" fieldPosition="0">
        <references count="2">
          <reference field="4294967294" count="1" selected="0">
            <x v="0"/>
          </reference>
          <reference field="9" count="1" selected="0">
            <x v="6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pot.ulprospector.com/en/na/BuiltEnvironment/Suppliers/31690/CertainTeed-Corporation" TargetMode="External"/><Relationship Id="rId7" Type="http://schemas.openxmlformats.org/officeDocument/2006/relationships/vmlDrawing" Target="../drawings/vmlDrawing1.vml"/><Relationship Id="rId2" Type="http://schemas.openxmlformats.org/officeDocument/2006/relationships/hyperlink" Target="https://spot.ulprospector.com/en/na/BuiltEnvironment/Suppliers/32666/Owens-Corning" TargetMode="External"/><Relationship Id="rId1" Type="http://schemas.openxmlformats.org/officeDocument/2006/relationships/hyperlink" Target="https://spot.ulprospector.com/en/na/BuiltEnvironment/Suppliers/32846/Knauf-Insulation" TargetMode="External"/><Relationship Id="rId6" Type="http://schemas.openxmlformats.org/officeDocument/2006/relationships/printerSettings" Target="../printerSettings/printerSettings1.bin"/><Relationship Id="rId5" Type="http://schemas.openxmlformats.org/officeDocument/2006/relationships/hyperlink" Target="http://www.oekobaudat.de/OEKOBAU.DAT/resource/flows/81d51db5-051e-4149-81b2-2a0df5db83a1?format=html&amp;version=33.00.000" TargetMode="External"/><Relationship Id="rId4" Type="http://schemas.openxmlformats.org/officeDocument/2006/relationships/hyperlink" Target="http://www.oekobaudat.de/OEKOBAU.DAT/resource/flows/044e45c3-d593-4f2f-9e6b-df285bfd72aa?format=html&amp;version=33.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D2910-3156-407A-833D-86BE5ED173FC}">
  <dimension ref="A2:C49"/>
  <sheetViews>
    <sheetView tabSelected="1" workbookViewId="0">
      <selection activeCell="D14" sqref="D14"/>
    </sheetView>
  </sheetViews>
  <sheetFormatPr defaultColWidth="9.109375" defaultRowHeight="14.4" x14ac:dyDescent="0.3"/>
  <cols>
    <col min="1" max="1" width="8.109375" style="4" customWidth="1"/>
    <col min="2" max="2" width="25.6640625" style="4" customWidth="1"/>
    <col min="3" max="3" width="58.44140625" style="31" customWidth="1"/>
    <col min="4" max="16384" width="9.109375" style="4"/>
  </cols>
  <sheetData>
    <row r="2" spans="1:3" ht="23.4" x14ac:dyDescent="0.45">
      <c r="A2" s="32" t="s">
        <v>318</v>
      </c>
      <c r="B2" s="32"/>
    </row>
    <row r="3" spans="1:3" ht="15" customHeight="1" x14ac:dyDescent="0.45">
      <c r="A3" s="32"/>
      <c r="B3" s="32"/>
    </row>
    <row r="4" spans="1:3" x14ac:dyDescent="0.3">
      <c r="A4" s="39" t="s">
        <v>288</v>
      </c>
      <c r="B4" s="39"/>
      <c r="C4" s="38"/>
    </row>
    <row r="5" spans="1:3" x14ac:dyDescent="0.3">
      <c r="A5" s="39" t="s">
        <v>289</v>
      </c>
      <c r="B5" s="39"/>
      <c r="C5" s="38"/>
    </row>
    <row r="6" spans="1:3" x14ac:dyDescent="0.3">
      <c r="A6" s="39"/>
      <c r="B6" s="33"/>
      <c r="C6" s="38"/>
    </row>
    <row r="7" spans="1:3" x14ac:dyDescent="0.3">
      <c r="A7" s="45" t="s">
        <v>348</v>
      </c>
      <c r="B7" s="39">
        <v>2019</v>
      </c>
      <c r="C7" s="38"/>
    </row>
    <row r="8" spans="1:3" x14ac:dyDescent="0.3">
      <c r="A8" s="39"/>
      <c r="B8" s="39"/>
      <c r="C8" s="38"/>
    </row>
    <row r="9" spans="1:3" x14ac:dyDescent="0.3">
      <c r="A9" s="39"/>
      <c r="B9" s="39"/>
      <c r="C9" s="38"/>
    </row>
    <row r="10" spans="1:3" x14ac:dyDescent="0.3">
      <c r="A10" s="39" t="s">
        <v>290</v>
      </c>
      <c r="B10" s="39"/>
      <c r="C10" s="38"/>
    </row>
    <row r="11" spans="1:3" x14ac:dyDescent="0.3">
      <c r="A11" s="39"/>
      <c r="B11" s="39"/>
      <c r="C11" s="38"/>
    </row>
    <row r="12" spans="1:3" x14ac:dyDescent="0.3">
      <c r="A12" s="39"/>
      <c r="B12" s="35" t="s">
        <v>291</v>
      </c>
      <c r="C12" s="35" t="s">
        <v>292</v>
      </c>
    </row>
    <row r="13" spans="1:3" x14ac:dyDescent="0.3">
      <c r="A13" s="39"/>
      <c r="B13" s="36" t="s">
        <v>293</v>
      </c>
      <c r="C13" s="38" t="s">
        <v>342</v>
      </c>
    </row>
    <row r="14" spans="1:3" ht="43.2" x14ac:dyDescent="0.3">
      <c r="A14" s="39"/>
      <c r="B14" s="36" t="s">
        <v>294</v>
      </c>
      <c r="C14" s="38" t="s">
        <v>350</v>
      </c>
    </row>
    <row r="15" spans="1:3" ht="28.8" x14ac:dyDescent="0.3">
      <c r="A15" s="39"/>
      <c r="B15" s="36" t="s">
        <v>344</v>
      </c>
      <c r="C15" s="37" t="s">
        <v>347</v>
      </c>
    </row>
    <row r="16" spans="1:3" ht="43.2" x14ac:dyDescent="0.3">
      <c r="A16" s="39"/>
      <c r="B16" s="75" t="s">
        <v>346</v>
      </c>
      <c r="C16" s="37" t="s">
        <v>343</v>
      </c>
    </row>
    <row r="17" spans="1:3" x14ac:dyDescent="0.3">
      <c r="A17" s="39"/>
      <c r="B17" s="39"/>
      <c r="C17" s="38"/>
    </row>
    <row r="18" spans="1:3" x14ac:dyDescent="0.3">
      <c r="A18" s="39"/>
      <c r="B18" s="39"/>
      <c r="C18" s="38"/>
    </row>
    <row r="19" spans="1:3" x14ac:dyDescent="0.3">
      <c r="A19" s="39" t="s">
        <v>349</v>
      </c>
      <c r="B19" s="39"/>
      <c r="C19" s="38"/>
    </row>
    <row r="20" spans="1:3" x14ac:dyDescent="0.3">
      <c r="A20" s="39"/>
      <c r="B20" s="38"/>
      <c r="C20" s="38"/>
    </row>
    <row r="21" spans="1:3" x14ac:dyDescent="0.3">
      <c r="A21" s="39"/>
      <c r="B21" s="39" t="s">
        <v>286</v>
      </c>
      <c r="C21" s="38" t="s">
        <v>295</v>
      </c>
    </row>
    <row r="22" spans="1:3" x14ac:dyDescent="0.3">
      <c r="A22" s="39"/>
      <c r="B22" s="38"/>
      <c r="C22" s="38"/>
    </row>
    <row r="23" spans="1:3" x14ac:dyDescent="0.3">
      <c r="A23" s="39"/>
      <c r="B23" s="38"/>
      <c r="C23" s="38"/>
    </row>
    <row r="24" spans="1:3" x14ac:dyDescent="0.3">
      <c r="A24" s="39"/>
      <c r="B24" s="39"/>
      <c r="C24" s="38"/>
    </row>
    <row r="25" spans="1:3" x14ac:dyDescent="0.3">
      <c r="A25" s="39" t="s">
        <v>296</v>
      </c>
      <c r="B25" s="39"/>
      <c r="C25" s="38"/>
    </row>
    <row r="26" spans="1:3" x14ac:dyDescent="0.3">
      <c r="A26" s="39"/>
      <c r="B26" s="39"/>
      <c r="C26" s="38"/>
    </row>
    <row r="27" spans="1:3" x14ac:dyDescent="0.3">
      <c r="A27" s="39"/>
      <c r="B27" s="34" t="s">
        <v>297</v>
      </c>
      <c r="C27" s="35" t="s">
        <v>298</v>
      </c>
    </row>
    <row r="28" spans="1:3" x14ac:dyDescent="0.3">
      <c r="A28" s="39"/>
      <c r="B28" s="39" t="s">
        <v>299</v>
      </c>
      <c r="C28" s="38" t="s">
        <v>300</v>
      </c>
    </row>
    <row r="29" spans="1:3" x14ac:dyDescent="0.3">
      <c r="A29" s="39"/>
      <c r="B29" s="39" t="s">
        <v>301</v>
      </c>
      <c r="C29" s="38" t="s">
        <v>302</v>
      </c>
    </row>
    <row r="30" spans="1:3" x14ac:dyDescent="0.3">
      <c r="A30" s="39"/>
      <c r="B30" s="39" t="s">
        <v>303</v>
      </c>
      <c r="C30" s="38" t="s">
        <v>304</v>
      </c>
    </row>
    <row r="31" spans="1:3" x14ac:dyDescent="0.3">
      <c r="A31" s="39"/>
      <c r="B31" s="39" t="s">
        <v>305</v>
      </c>
      <c r="C31" s="38" t="s">
        <v>306</v>
      </c>
    </row>
    <row r="32" spans="1:3" x14ac:dyDescent="0.3">
      <c r="A32" s="39"/>
      <c r="B32" s="39" t="s">
        <v>307</v>
      </c>
      <c r="C32" s="38" t="s">
        <v>308</v>
      </c>
    </row>
    <row r="33" spans="1:3" x14ac:dyDescent="0.3">
      <c r="A33" s="39"/>
      <c r="B33" s="39" t="s">
        <v>309</v>
      </c>
      <c r="C33" s="38" t="s">
        <v>310</v>
      </c>
    </row>
    <row r="34" spans="1:3" x14ac:dyDescent="0.3">
      <c r="A34" s="39"/>
      <c r="B34" s="39" t="s">
        <v>311</v>
      </c>
      <c r="C34" s="38" t="s">
        <v>312</v>
      </c>
    </row>
    <row r="35" spans="1:3" x14ac:dyDescent="0.3">
      <c r="A35" s="39"/>
      <c r="B35" s="39" t="s">
        <v>313</v>
      </c>
      <c r="C35" s="38" t="s">
        <v>314</v>
      </c>
    </row>
    <row r="36" spans="1:3" x14ac:dyDescent="0.3">
      <c r="A36" s="39"/>
      <c r="B36" s="39" t="s">
        <v>315</v>
      </c>
      <c r="C36" s="38" t="s">
        <v>316</v>
      </c>
    </row>
    <row r="37" spans="1:3" x14ac:dyDescent="0.3">
      <c r="A37" s="39"/>
      <c r="B37" s="39" t="s">
        <v>148</v>
      </c>
      <c r="C37" s="38" t="s">
        <v>317</v>
      </c>
    </row>
    <row r="39" spans="1:3" x14ac:dyDescent="0.3">
      <c r="B39" s="34" t="s">
        <v>297</v>
      </c>
      <c r="C39" s="35" t="s">
        <v>298</v>
      </c>
    </row>
    <row r="40" spans="1:3" x14ac:dyDescent="0.3">
      <c r="B40" s="4" t="s">
        <v>299</v>
      </c>
      <c r="C40" s="31" t="s">
        <v>300</v>
      </c>
    </row>
    <row r="41" spans="1:3" x14ac:dyDescent="0.3">
      <c r="B41" s="4" t="s">
        <v>301</v>
      </c>
      <c r="C41" s="31" t="s">
        <v>302</v>
      </c>
    </row>
    <row r="42" spans="1:3" x14ac:dyDescent="0.3">
      <c r="B42" s="4" t="s">
        <v>303</v>
      </c>
      <c r="C42" s="31" t="s">
        <v>304</v>
      </c>
    </row>
    <row r="43" spans="1:3" x14ac:dyDescent="0.3">
      <c r="B43" s="4" t="s">
        <v>305</v>
      </c>
      <c r="C43" s="31" t="s">
        <v>306</v>
      </c>
    </row>
    <row r="44" spans="1:3" x14ac:dyDescent="0.3">
      <c r="B44" s="4" t="s">
        <v>307</v>
      </c>
      <c r="C44" s="31" t="s">
        <v>308</v>
      </c>
    </row>
    <row r="45" spans="1:3" x14ac:dyDescent="0.3">
      <c r="B45" s="4" t="s">
        <v>309</v>
      </c>
      <c r="C45" s="31" t="s">
        <v>310</v>
      </c>
    </row>
    <row r="46" spans="1:3" x14ac:dyDescent="0.3">
      <c r="B46" s="4" t="s">
        <v>311</v>
      </c>
      <c r="C46" s="31" t="s">
        <v>312</v>
      </c>
    </row>
    <row r="47" spans="1:3" x14ac:dyDescent="0.3">
      <c r="B47" s="4" t="s">
        <v>313</v>
      </c>
      <c r="C47" s="31" t="s">
        <v>314</v>
      </c>
    </row>
    <row r="48" spans="1:3" x14ac:dyDescent="0.3">
      <c r="B48" s="4" t="s">
        <v>315</v>
      </c>
      <c r="C48" s="31" t="s">
        <v>316</v>
      </c>
    </row>
    <row r="49" spans="2:3" x14ac:dyDescent="0.3">
      <c r="B49" s="4" t="s">
        <v>148</v>
      </c>
      <c r="C49" s="31" t="s">
        <v>317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2:AF24"/>
  <sheetViews>
    <sheetView zoomScale="70" zoomScaleNormal="70" workbookViewId="0">
      <pane xSplit="1" ySplit="4" topLeftCell="B5" activePane="bottomRight" state="frozen"/>
      <selection pane="topRight" activeCell="B1" sqref="B1"/>
      <selection pane="bottomLeft" activeCell="A5" sqref="A5"/>
      <selection pane="bottomRight" activeCell="I24" sqref="I24"/>
    </sheetView>
  </sheetViews>
  <sheetFormatPr defaultRowHeight="14.4" x14ac:dyDescent="0.3"/>
  <cols>
    <col min="1" max="1" width="32.44140625" bestFit="1" customWidth="1"/>
    <col min="2" max="2" width="21.6640625" bestFit="1" customWidth="1"/>
    <col min="3" max="7" width="5.44140625" bestFit="1" customWidth="1"/>
    <col min="8" max="8" width="6.44140625" bestFit="1" customWidth="1"/>
    <col min="9" max="11" width="5.44140625" bestFit="1" customWidth="1"/>
    <col min="12" max="12" width="6.88671875" bestFit="1" customWidth="1"/>
    <col min="13" max="19" width="5.44140625" bestFit="1" customWidth="1"/>
    <col min="20" max="20" width="6.88671875" bestFit="1" customWidth="1"/>
    <col min="21" max="27" width="5.44140625" bestFit="1" customWidth="1"/>
    <col min="28" max="28" width="7.88671875" bestFit="1" customWidth="1"/>
    <col min="29" max="31" width="17.6640625" bestFit="1" customWidth="1"/>
    <col min="32" max="33" width="15" bestFit="1" customWidth="1"/>
    <col min="34" max="34" width="32.44140625" bestFit="1" customWidth="1"/>
    <col min="35" max="35" width="35.6640625" bestFit="1" customWidth="1"/>
    <col min="36" max="36" width="32.44140625" bestFit="1" customWidth="1"/>
    <col min="37" max="37" width="35.6640625" bestFit="1" customWidth="1"/>
    <col min="38" max="38" width="32.44140625" bestFit="1" customWidth="1"/>
    <col min="39" max="39" width="35.6640625" bestFit="1" customWidth="1"/>
    <col min="40" max="40" width="32.44140625" bestFit="1" customWidth="1"/>
    <col min="41" max="41" width="35.6640625" bestFit="1" customWidth="1"/>
    <col min="42" max="42" width="32.44140625" bestFit="1" customWidth="1"/>
    <col min="43" max="43" width="35.6640625" bestFit="1" customWidth="1"/>
    <col min="44" max="44" width="32.44140625" bestFit="1" customWidth="1"/>
    <col min="45" max="45" width="35.6640625" bestFit="1" customWidth="1"/>
    <col min="46" max="46" width="32.44140625" bestFit="1" customWidth="1"/>
    <col min="47" max="47" width="35.6640625" bestFit="1" customWidth="1"/>
    <col min="48" max="48" width="32.44140625" bestFit="1" customWidth="1"/>
    <col min="49" max="49" width="35.6640625" bestFit="1" customWidth="1"/>
    <col min="50" max="50" width="32.44140625" bestFit="1" customWidth="1"/>
    <col min="51" max="51" width="35.6640625" bestFit="1" customWidth="1"/>
    <col min="52" max="52" width="32.44140625" bestFit="1" customWidth="1"/>
    <col min="53" max="53" width="35.6640625" bestFit="1" customWidth="1"/>
    <col min="54" max="54" width="32.44140625" bestFit="1" customWidth="1"/>
    <col min="55" max="55" width="35.6640625" bestFit="1" customWidth="1"/>
    <col min="56" max="56" width="32.44140625" bestFit="1" customWidth="1"/>
    <col min="57" max="57" width="35.6640625" bestFit="1" customWidth="1"/>
    <col min="58" max="58" width="32.44140625" bestFit="1" customWidth="1"/>
    <col min="59" max="59" width="35.6640625" bestFit="1" customWidth="1"/>
    <col min="60" max="60" width="32.44140625" bestFit="1" customWidth="1"/>
    <col min="61" max="61" width="35.6640625" bestFit="1" customWidth="1"/>
    <col min="62" max="62" width="45.44140625" bestFit="1" customWidth="1"/>
    <col min="63" max="63" width="35.6640625" bestFit="1" customWidth="1"/>
    <col min="64" max="64" width="38.88671875" bestFit="1" customWidth="1"/>
    <col min="65" max="65" width="42.44140625" bestFit="1" customWidth="1"/>
    <col min="66" max="66" width="38.88671875" bestFit="1" customWidth="1"/>
    <col min="67" max="67" width="42.44140625" bestFit="1" customWidth="1"/>
  </cols>
  <sheetData>
    <row r="2" spans="1:32" x14ac:dyDescent="0.3">
      <c r="A2" s="15" t="s">
        <v>186</v>
      </c>
      <c r="B2" s="39" t="s">
        <v>188</v>
      </c>
    </row>
    <row r="4" spans="1:32" x14ac:dyDescent="0.3">
      <c r="A4" s="15" t="s">
        <v>214</v>
      </c>
      <c r="B4" s="15" t="s">
        <v>235</v>
      </c>
    </row>
    <row r="5" spans="1:32" ht="175.8" x14ac:dyDescent="0.3">
      <c r="A5" s="15" t="s">
        <v>234</v>
      </c>
      <c r="B5" s="41" t="s">
        <v>213</v>
      </c>
      <c r="C5" s="41" t="s">
        <v>111</v>
      </c>
      <c r="D5" s="41" t="s">
        <v>94</v>
      </c>
      <c r="E5" s="41" t="s">
        <v>80</v>
      </c>
      <c r="F5" s="41" t="s">
        <v>219</v>
      </c>
      <c r="G5" s="41" t="s">
        <v>36</v>
      </c>
      <c r="H5" s="41" t="s">
        <v>92</v>
      </c>
      <c r="I5" s="41" t="s">
        <v>37</v>
      </c>
      <c r="J5" s="41" t="s">
        <v>90</v>
      </c>
      <c r="K5" s="41" t="s">
        <v>86</v>
      </c>
      <c r="L5" s="41" t="s">
        <v>220</v>
      </c>
      <c r="M5" s="41" t="s">
        <v>84</v>
      </c>
      <c r="N5" s="41" t="s">
        <v>74</v>
      </c>
      <c r="O5" s="41" t="s">
        <v>251</v>
      </c>
      <c r="P5" s="41" t="s">
        <v>82</v>
      </c>
      <c r="Q5" s="41" t="s">
        <v>78</v>
      </c>
      <c r="R5" s="41" t="s">
        <v>212</v>
      </c>
      <c r="S5" s="41" t="s">
        <v>236</v>
      </c>
      <c r="T5" s="41" t="s">
        <v>248</v>
      </c>
      <c r="U5" s="41" t="s">
        <v>88</v>
      </c>
      <c r="V5" s="41" t="s">
        <v>100</v>
      </c>
      <c r="W5" s="41" t="s">
        <v>249</v>
      </c>
      <c r="X5" s="41" t="s">
        <v>102</v>
      </c>
      <c r="Y5" s="41" t="s">
        <v>273</v>
      </c>
      <c r="Z5" s="41" t="s">
        <v>274</v>
      </c>
      <c r="AA5" s="41" t="s">
        <v>275</v>
      </c>
      <c r="AB5" s="41" t="s">
        <v>174</v>
      </c>
    </row>
    <row r="6" spans="1:32" x14ac:dyDescent="0.3">
      <c r="A6" s="5" t="s">
        <v>170</v>
      </c>
      <c r="B6" s="21"/>
      <c r="C6" s="21">
        <v>0.95483787920259766</v>
      </c>
      <c r="D6" s="21"/>
      <c r="E6" s="21">
        <v>4.5472862345758474</v>
      </c>
      <c r="F6" s="21">
        <v>0.24439821996774191</v>
      </c>
      <c r="G6" s="21">
        <v>0.29652085714285736</v>
      </c>
      <c r="H6" s="21">
        <v>19.7327921752014</v>
      </c>
      <c r="I6" s="21">
        <v>1.8209147842741934E-3</v>
      </c>
      <c r="J6" s="21">
        <v>0.136315985516129</v>
      </c>
      <c r="K6" s="21"/>
      <c r="L6" s="21">
        <v>52.840258064516135</v>
      </c>
      <c r="M6" s="21">
        <v>0.11632233367741925</v>
      </c>
      <c r="N6" s="21">
        <v>0</v>
      </c>
      <c r="O6" s="21"/>
      <c r="P6" s="21"/>
      <c r="Q6" s="21">
        <v>5.6267264438709681</v>
      </c>
      <c r="R6" s="21">
        <v>0.78048436882444161</v>
      </c>
      <c r="S6" s="21">
        <v>0</v>
      </c>
      <c r="T6" s="21">
        <v>8.1081947505509913</v>
      </c>
      <c r="U6" s="21">
        <v>2.5851569609032281E-2</v>
      </c>
      <c r="V6" s="21">
        <v>2.4685577419354839E-2</v>
      </c>
      <c r="W6" s="21">
        <v>4.4093913594470055E-2</v>
      </c>
      <c r="X6" s="21"/>
      <c r="Y6" s="21"/>
      <c r="Z6" s="21"/>
      <c r="AA6" s="21">
        <v>8.282593548387096E-2</v>
      </c>
      <c r="AB6" s="21">
        <v>93.563415223937525</v>
      </c>
    </row>
    <row r="7" spans="1:32" x14ac:dyDescent="0.3">
      <c r="A7" s="22" t="s">
        <v>268</v>
      </c>
      <c r="B7" s="21"/>
      <c r="C7" s="21">
        <v>0.18188626715820408</v>
      </c>
      <c r="D7" s="21"/>
      <c r="E7" s="21"/>
      <c r="F7" s="21">
        <v>2.9185686725806469E-2</v>
      </c>
      <c r="G7" s="21"/>
      <c r="H7" s="21">
        <v>1.6110811396313369</v>
      </c>
      <c r="I7" s="21"/>
      <c r="J7" s="21"/>
      <c r="K7" s="21"/>
      <c r="L7" s="21">
        <v>6.605032258064516</v>
      </c>
      <c r="M7" s="21">
        <v>2.9080583419354791E-2</v>
      </c>
      <c r="N7" s="21">
        <v>0</v>
      </c>
      <c r="O7" s="21"/>
      <c r="P7" s="21"/>
      <c r="Q7" s="21"/>
      <c r="R7" s="21">
        <v>0.13174172556141439</v>
      </c>
      <c r="S7" s="21"/>
      <c r="T7" s="21"/>
      <c r="U7" s="21">
        <v>4.3007672409677471E-3</v>
      </c>
      <c r="V7" s="21">
        <v>5.3176354838709678E-3</v>
      </c>
      <c r="W7" s="21">
        <v>3.4444700460829502E-3</v>
      </c>
      <c r="X7" s="21"/>
      <c r="Y7" s="21"/>
      <c r="Z7" s="21"/>
      <c r="AA7" s="21"/>
      <c r="AB7" s="21">
        <v>8.6010705333315549</v>
      </c>
    </row>
    <row r="8" spans="1:32" x14ac:dyDescent="0.3">
      <c r="A8" s="22" t="s">
        <v>269</v>
      </c>
      <c r="B8" s="21"/>
      <c r="C8" s="21">
        <v>0.18188626715820408</v>
      </c>
      <c r="D8" s="21"/>
      <c r="E8" s="21"/>
      <c r="F8" s="21">
        <v>2.9185686725806469E-2</v>
      </c>
      <c r="G8" s="21"/>
      <c r="H8" s="21">
        <v>1.6110811396313369</v>
      </c>
      <c r="I8" s="21"/>
      <c r="J8" s="21"/>
      <c r="K8" s="21"/>
      <c r="L8" s="21">
        <v>6.605032258064516</v>
      </c>
      <c r="M8" s="21">
        <v>2.9080583419354791E-2</v>
      </c>
      <c r="N8" s="21">
        <v>0</v>
      </c>
      <c r="O8" s="21"/>
      <c r="P8" s="21"/>
      <c r="Q8" s="21"/>
      <c r="R8" s="21">
        <v>0.13174172556141439</v>
      </c>
      <c r="S8" s="21"/>
      <c r="T8" s="21"/>
      <c r="U8" s="21">
        <v>4.3007672409677471E-3</v>
      </c>
      <c r="V8" s="21">
        <v>5.3176354838709678E-3</v>
      </c>
      <c r="W8" s="21">
        <v>3.4444700460829502E-3</v>
      </c>
      <c r="X8" s="21"/>
      <c r="Y8" s="21"/>
      <c r="Z8" s="21"/>
      <c r="AA8" s="21"/>
      <c r="AB8" s="21">
        <v>8.6010705333315549</v>
      </c>
      <c r="AF8">
        <f>SUMIF(B8:AD8,"&gt;0",B8:AD8)</f>
        <v>17.20214106666311</v>
      </c>
    </row>
    <row r="9" spans="1:32" x14ac:dyDescent="0.3">
      <c r="A9" s="22" t="s">
        <v>266</v>
      </c>
      <c r="B9" s="21"/>
      <c r="C9" s="21">
        <v>0.29553267244309478</v>
      </c>
      <c r="D9" s="21"/>
      <c r="E9" s="21"/>
      <c r="F9" s="21">
        <v>2.7020558612903235E-2</v>
      </c>
      <c r="G9" s="21">
        <v>7.0639470046083119E-2</v>
      </c>
      <c r="H9" s="21">
        <v>1.5679326960103686</v>
      </c>
      <c r="I9" s="21">
        <v>4.3355113911290323E-4</v>
      </c>
      <c r="J9" s="21"/>
      <c r="K9" s="21"/>
      <c r="L9" s="21">
        <v>6.605032258064516</v>
      </c>
      <c r="M9" s="21"/>
      <c r="N9" s="21">
        <v>0</v>
      </c>
      <c r="O9" s="21"/>
      <c r="P9" s="21"/>
      <c r="Q9" s="21"/>
      <c r="R9" s="21">
        <v>0.25850045885080647</v>
      </c>
      <c r="S9" s="21"/>
      <c r="T9" s="21"/>
      <c r="U9" s="21"/>
      <c r="V9" s="21">
        <v>3.7372499999999997E-3</v>
      </c>
      <c r="W9" s="21">
        <v>6.7691664746543836E-3</v>
      </c>
      <c r="X9" s="21"/>
      <c r="Y9" s="21"/>
      <c r="Z9" s="21"/>
      <c r="AA9" s="21"/>
      <c r="AB9" s="21">
        <v>8.8355980816415389</v>
      </c>
      <c r="AF9" s="4">
        <f>SUMIF(B9:AD9,"&gt;0",B9:AD9)</f>
        <v>17.671196163283078</v>
      </c>
    </row>
    <row r="10" spans="1:32" x14ac:dyDescent="0.3">
      <c r="A10" s="22" t="s">
        <v>267</v>
      </c>
      <c r="B10" s="21"/>
      <c r="C10" s="21">
        <v>0.29553267244309478</v>
      </c>
      <c r="D10" s="21"/>
      <c r="E10" s="21"/>
      <c r="F10" s="21">
        <v>2.7020558612903235E-2</v>
      </c>
      <c r="G10" s="21">
        <v>0.22588138709677422</v>
      </c>
      <c r="H10" s="21">
        <v>1.548962769144945</v>
      </c>
      <c r="I10" s="21">
        <v>1.3873636451612902E-3</v>
      </c>
      <c r="J10" s="21"/>
      <c r="K10" s="21"/>
      <c r="L10" s="21">
        <v>6.605032258064516</v>
      </c>
      <c r="M10" s="21"/>
      <c r="N10" s="21">
        <v>0</v>
      </c>
      <c r="O10" s="21"/>
      <c r="P10" s="21"/>
      <c r="Q10" s="21"/>
      <c r="R10" s="21">
        <v>0.25850045885080647</v>
      </c>
      <c r="S10" s="21"/>
      <c r="T10" s="21"/>
      <c r="U10" s="21"/>
      <c r="V10" s="21">
        <v>3.7372499999999997E-3</v>
      </c>
      <c r="W10" s="21">
        <v>6.7691664746543836E-3</v>
      </c>
      <c r="X10" s="21"/>
      <c r="Y10" s="21"/>
      <c r="Z10" s="21"/>
      <c r="AA10" s="21"/>
      <c r="AB10" s="21">
        <v>8.9728238843328558</v>
      </c>
      <c r="AF10" s="4">
        <f>SUMIF(B10:AD10,"&gt;0",B10:AD10)</f>
        <v>17.945647768665712</v>
      </c>
    </row>
    <row r="11" spans="1:32" x14ac:dyDescent="0.3">
      <c r="A11" s="22" t="s">
        <v>264</v>
      </c>
      <c r="B11" s="21"/>
      <c r="C11" s="21"/>
      <c r="D11" s="21"/>
      <c r="E11" s="21">
        <v>2.2736431172879237</v>
      </c>
      <c r="F11" s="21">
        <v>6.5992864645161256E-2</v>
      </c>
      <c r="G11" s="21"/>
      <c r="H11" s="21">
        <v>5.6319247545622142</v>
      </c>
      <c r="I11" s="21"/>
      <c r="J11" s="21"/>
      <c r="K11" s="21"/>
      <c r="L11" s="21">
        <v>6.605032258064516</v>
      </c>
      <c r="M11" s="21"/>
      <c r="N11" s="21"/>
      <c r="O11" s="21"/>
      <c r="P11" s="21"/>
      <c r="Q11" s="21">
        <v>1.2991741896774196</v>
      </c>
      <c r="R11" s="21"/>
      <c r="S11" s="21">
        <v>0</v>
      </c>
      <c r="T11" s="21"/>
      <c r="U11" s="21">
        <v>4.3007672409677488E-3</v>
      </c>
      <c r="V11" s="21">
        <v>3.2879032258064517E-3</v>
      </c>
      <c r="W11" s="21">
        <v>6.2626728110599054E-3</v>
      </c>
      <c r="X11" s="21"/>
      <c r="Y11" s="21"/>
      <c r="Z11" s="21"/>
      <c r="AA11" s="21">
        <v>4.141296774193548E-2</v>
      </c>
      <c r="AB11" s="21">
        <v>15.931031495257004</v>
      </c>
      <c r="AF11" s="4">
        <f>SUMIF(B11:AD11,"&gt;0",B11:AD11)</f>
        <v>31.862062990514008</v>
      </c>
    </row>
    <row r="12" spans="1:32" x14ac:dyDescent="0.3">
      <c r="A12" s="22" t="s">
        <v>265</v>
      </c>
      <c r="B12" s="21"/>
      <c r="C12" s="21"/>
      <c r="D12" s="21"/>
      <c r="E12" s="21">
        <v>2.2736431172879237</v>
      </c>
      <c r="F12" s="21">
        <v>6.5992864645161256E-2</v>
      </c>
      <c r="G12" s="21"/>
      <c r="H12" s="21">
        <v>5.6319247545622142</v>
      </c>
      <c r="I12" s="21"/>
      <c r="J12" s="21"/>
      <c r="K12" s="21"/>
      <c r="L12" s="21">
        <v>6.605032258064516</v>
      </c>
      <c r="M12" s="21"/>
      <c r="N12" s="21"/>
      <c r="O12" s="21"/>
      <c r="P12" s="21"/>
      <c r="Q12" s="21">
        <v>1.2991741896774196</v>
      </c>
      <c r="R12" s="21"/>
      <c r="S12" s="21">
        <v>0</v>
      </c>
      <c r="T12" s="21"/>
      <c r="U12" s="21">
        <v>4.3007672409677488E-3</v>
      </c>
      <c r="V12" s="21">
        <v>3.2879032258064517E-3</v>
      </c>
      <c r="W12" s="21">
        <v>6.2626728110599054E-3</v>
      </c>
      <c r="X12" s="21"/>
      <c r="Y12" s="21"/>
      <c r="Z12" s="21"/>
      <c r="AA12" s="21">
        <v>4.141296774193548E-2</v>
      </c>
      <c r="AB12" s="21">
        <v>15.931031495257004</v>
      </c>
    </row>
    <row r="13" spans="1:32" x14ac:dyDescent="0.3">
      <c r="A13" s="22" t="s">
        <v>262</v>
      </c>
      <c r="B13" s="21"/>
      <c r="C13" s="21"/>
      <c r="D13" s="21"/>
      <c r="E13" s="21"/>
      <c r="F13" s="21"/>
      <c r="G13" s="21"/>
      <c r="H13" s="21">
        <v>1.0649424608294931</v>
      </c>
      <c r="I13" s="21"/>
      <c r="J13" s="21">
        <v>6.8157992758064501E-2</v>
      </c>
      <c r="K13" s="21"/>
      <c r="L13" s="21">
        <v>6.605032258064516</v>
      </c>
      <c r="M13" s="21">
        <v>2.9080583419354832E-2</v>
      </c>
      <c r="N13" s="21"/>
      <c r="O13" s="21"/>
      <c r="P13" s="21"/>
      <c r="Q13" s="21">
        <v>1.5141890322580644</v>
      </c>
      <c r="R13" s="21"/>
      <c r="S13" s="21"/>
      <c r="T13" s="21">
        <v>4.0540973752754956</v>
      </c>
      <c r="U13" s="21">
        <v>4.3242503225806453E-3</v>
      </c>
      <c r="V13" s="21"/>
      <c r="W13" s="21">
        <v>5.5706474654377896E-3</v>
      </c>
      <c r="X13" s="21"/>
      <c r="Y13" s="21"/>
      <c r="Z13" s="21"/>
      <c r="AA13" s="21"/>
      <c r="AB13" s="21">
        <v>13.345394600393007</v>
      </c>
    </row>
    <row r="14" spans="1:32" x14ac:dyDescent="0.3">
      <c r="A14" s="22" t="s">
        <v>263</v>
      </c>
      <c r="B14" s="21"/>
      <c r="C14" s="21"/>
      <c r="D14" s="21"/>
      <c r="E14" s="21"/>
      <c r="F14" s="21"/>
      <c r="G14" s="21"/>
      <c r="H14" s="21">
        <v>1.0649424608294931</v>
      </c>
      <c r="I14" s="21"/>
      <c r="J14" s="21">
        <v>6.8157992758064501E-2</v>
      </c>
      <c r="K14" s="21"/>
      <c r="L14" s="21">
        <v>6.605032258064516</v>
      </c>
      <c r="M14" s="21">
        <v>2.9080583419354832E-2</v>
      </c>
      <c r="N14" s="21"/>
      <c r="O14" s="21"/>
      <c r="P14" s="21"/>
      <c r="Q14" s="21">
        <v>1.5141890322580644</v>
      </c>
      <c r="R14" s="21"/>
      <c r="S14" s="21"/>
      <c r="T14" s="21">
        <v>4.0540973752754956</v>
      </c>
      <c r="U14" s="21">
        <v>4.3242503225806453E-3</v>
      </c>
      <c r="V14" s="21"/>
      <c r="W14" s="21">
        <v>5.5706474654377896E-3</v>
      </c>
      <c r="X14" s="21"/>
      <c r="Y14" s="21"/>
      <c r="Z14" s="21"/>
      <c r="AA14" s="21"/>
      <c r="AB14" s="21">
        <v>13.345394600393007</v>
      </c>
    </row>
    <row r="15" spans="1:32" x14ac:dyDescent="0.3">
      <c r="A15" s="5" t="s">
        <v>169</v>
      </c>
      <c r="B15" s="21">
        <v>0.14983527367741933</v>
      </c>
      <c r="C15" s="21">
        <v>0.18195099631274814</v>
      </c>
      <c r="D15" s="21">
        <v>2.2565021792626729E-2</v>
      </c>
      <c r="E15" s="21"/>
      <c r="F15" s="21"/>
      <c r="G15" s="21">
        <v>1.3947602291612906</v>
      </c>
      <c r="H15" s="21"/>
      <c r="I15" s="21">
        <v>8.0796695388387109E-3</v>
      </c>
      <c r="J15" s="21">
        <v>2.4383967096774199E-2</v>
      </c>
      <c r="K15" s="21">
        <v>0.76878678709677428</v>
      </c>
      <c r="L15" s="21">
        <v>26.420129032258064</v>
      </c>
      <c r="M15" s="21">
        <v>0.30989019228387099</v>
      </c>
      <c r="N15" s="21">
        <v>0</v>
      </c>
      <c r="O15" s="21">
        <v>0.17935738248847927</v>
      </c>
      <c r="P15" s="21">
        <v>0.14503790764976957</v>
      </c>
      <c r="Q15" s="21">
        <v>4.3002968516129041</v>
      </c>
      <c r="R15" s="21">
        <v>0.84385317982444175</v>
      </c>
      <c r="S15" s="21"/>
      <c r="T15" s="21">
        <v>24.325881562813059</v>
      </c>
      <c r="U15" s="21">
        <v>2.1141265833000002E-2</v>
      </c>
      <c r="V15" s="21">
        <v>4.3400322580645162E-2</v>
      </c>
      <c r="W15" s="21"/>
      <c r="X15" s="21">
        <v>6.1884826838709672E-3</v>
      </c>
      <c r="Y15" s="21">
        <v>0</v>
      </c>
      <c r="Z15" s="21">
        <v>0.29480685142444168</v>
      </c>
      <c r="AA15" s="21"/>
      <c r="AB15" s="21">
        <v>59.440344976129019</v>
      </c>
    </row>
    <row r="16" spans="1:32" x14ac:dyDescent="0.3">
      <c r="A16" s="22" t="s">
        <v>260</v>
      </c>
      <c r="B16" s="21">
        <v>1.8477161274193549E-2</v>
      </c>
      <c r="C16" s="21">
        <v>9.0975498156374068E-2</v>
      </c>
      <c r="D16" s="21"/>
      <c r="E16" s="21"/>
      <c r="F16" s="21"/>
      <c r="G16" s="21"/>
      <c r="H16" s="21"/>
      <c r="I16" s="21"/>
      <c r="J16" s="21"/>
      <c r="K16" s="21"/>
      <c r="L16" s="21">
        <v>6.605032258064516</v>
      </c>
      <c r="M16" s="21">
        <v>5.8553952909677402E-2</v>
      </c>
      <c r="N16" s="21">
        <v>0</v>
      </c>
      <c r="O16" s="21"/>
      <c r="P16" s="21"/>
      <c r="Q16" s="21"/>
      <c r="R16" s="21">
        <v>0.14502873431947894</v>
      </c>
      <c r="S16" s="21"/>
      <c r="T16" s="21"/>
      <c r="U16" s="21">
        <v>6.2656014842419373E-3</v>
      </c>
      <c r="V16" s="21">
        <v>1.8412258064516129E-2</v>
      </c>
      <c r="W16" s="21"/>
      <c r="X16" s="21"/>
      <c r="Y16" s="21"/>
      <c r="Z16" s="21">
        <v>0.14728255690980149</v>
      </c>
      <c r="AA16" s="21"/>
      <c r="AB16" s="21">
        <v>7.0900280211827997</v>
      </c>
    </row>
    <row r="17" spans="1:28" x14ac:dyDescent="0.3">
      <c r="A17" s="22" t="s">
        <v>261</v>
      </c>
      <c r="B17" s="21">
        <v>1.8477161274193549E-2</v>
      </c>
      <c r="C17" s="21">
        <v>9.0975498156374068E-2</v>
      </c>
      <c r="D17" s="21"/>
      <c r="E17" s="21"/>
      <c r="F17" s="21"/>
      <c r="G17" s="21"/>
      <c r="H17" s="21"/>
      <c r="I17" s="21"/>
      <c r="J17" s="21"/>
      <c r="K17" s="21"/>
      <c r="L17" s="21">
        <v>6.605032258064516</v>
      </c>
      <c r="M17" s="21">
        <v>5.8553952909677402E-2</v>
      </c>
      <c r="N17" s="21">
        <v>0</v>
      </c>
      <c r="O17" s="21"/>
      <c r="P17" s="21"/>
      <c r="Q17" s="21"/>
      <c r="R17" s="21">
        <v>0.14502873431947894</v>
      </c>
      <c r="S17" s="21"/>
      <c r="T17" s="21"/>
      <c r="U17" s="21">
        <v>6.2656014842419373E-3</v>
      </c>
      <c r="V17" s="21">
        <v>1.8412258064516129E-2</v>
      </c>
      <c r="W17" s="21"/>
      <c r="X17" s="21"/>
      <c r="Y17" s="21"/>
      <c r="Z17" s="21">
        <v>0.14728255690980149</v>
      </c>
      <c r="AA17" s="21"/>
      <c r="AB17" s="21">
        <v>7.0900280211827997</v>
      </c>
    </row>
    <row r="18" spans="1:28" x14ac:dyDescent="0.3">
      <c r="A18" s="22" t="s">
        <v>259</v>
      </c>
      <c r="B18" s="21">
        <v>1.6312033161290325E-2</v>
      </c>
      <c r="C18" s="21"/>
      <c r="D18" s="21"/>
      <c r="E18" s="21"/>
      <c r="F18" s="21"/>
      <c r="G18" s="21">
        <v>0.69738011458064531</v>
      </c>
      <c r="H18" s="21"/>
      <c r="I18" s="21">
        <v>2.6604589755483878E-3</v>
      </c>
      <c r="J18" s="21"/>
      <c r="K18" s="21"/>
      <c r="L18" s="21">
        <v>6.605032258064516</v>
      </c>
      <c r="M18" s="21">
        <v>5.855395290967743E-2</v>
      </c>
      <c r="N18" s="21">
        <v>0</v>
      </c>
      <c r="O18" s="21"/>
      <c r="P18" s="21"/>
      <c r="Q18" s="21"/>
      <c r="R18" s="21">
        <v>0.27689785559274194</v>
      </c>
      <c r="S18" s="21"/>
      <c r="T18" s="21">
        <v>4.054097375275493</v>
      </c>
      <c r="U18" s="21"/>
      <c r="V18" s="21">
        <v>3.2879032258064517E-3</v>
      </c>
      <c r="W18" s="21"/>
      <c r="X18" s="21"/>
      <c r="Y18" s="21">
        <v>0</v>
      </c>
      <c r="Z18" s="21">
        <v>1.2086880241935485E-4</v>
      </c>
      <c r="AA18" s="21"/>
      <c r="AB18" s="21">
        <v>11.714342820588138</v>
      </c>
    </row>
    <row r="19" spans="1:28" x14ac:dyDescent="0.3">
      <c r="A19" s="22" t="s">
        <v>258</v>
      </c>
      <c r="B19" s="21">
        <v>1.6312033161290325E-2</v>
      </c>
      <c r="C19" s="21"/>
      <c r="D19" s="21"/>
      <c r="E19" s="21"/>
      <c r="F19" s="21"/>
      <c r="G19" s="21">
        <v>0.69738011458064531</v>
      </c>
      <c r="H19" s="21"/>
      <c r="I19" s="21">
        <v>2.6604589755483878E-3</v>
      </c>
      <c r="J19" s="21"/>
      <c r="K19" s="21"/>
      <c r="L19" s="21">
        <v>6.605032258064516</v>
      </c>
      <c r="M19" s="21">
        <v>5.855395290967743E-2</v>
      </c>
      <c r="N19" s="21">
        <v>0</v>
      </c>
      <c r="O19" s="21"/>
      <c r="P19" s="21"/>
      <c r="Q19" s="21"/>
      <c r="R19" s="21">
        <v>0.27689785559274194</v>
      </c>
      <c r="S19" s="21"/>
      <c r="T19" s="21">
        <v>4.054097375275493</v>
      </c>
      <c r="U19" s="21"/>
      <c r="V19" s="21">
        <v>3.2879032258064517E-3</v>
      </c>
      <c r="W19" s="21"/>
      <c r="X19" s="21"/>
      <c r="Y19" s="21">
        <v>0</v>
      </c>
      <c r="Z19" s="21">
        <v>1.2086880241935485E-4</v>
      </c>
      <c r="AA19" s="21"/>
      <c r="AB19" s="21">
        <v>11.714342820588138</v>
      </c>
    </row>
    <row r="20" spans="1:28" x14ac:dyDescent="0.3">
      <c r="A20" s="22" t="s">
        <v>256</v>
      </c>
      <c r="B20" s="21">
        <v>4.01284424032258E-2</v>
      </c>
      <c r="C20" s="21"/>
      <c r="D20" s="21"/>
      <c r="E20" s="21"/>
      <c r="F20" s="21"/>
      <c r="G20" s="21"/>
      <c r="H20" s="21"/>
      <c r="I20" s="21">
        <v>1.3793757938709678E-3</v>
      </c>
      <c r="J20" s="21"/>
      <c r="K20" s="21">
        <v>0.19219669677419357</v>
      </c>
      <c r="L20" s="21"/>
      <c r="M20" s="21">
        <v>3.7837190322580649E-2</v>
      </c>
      <c r="N20" s="21">
        <v>0</v>
      </c>
      <c r="O20" s="21"/>
      <c r="P20" s="21"/>
      <c r="Q20" s="21">
        <v>1.9987295225806454</v>
      </c>
      <c r="R20" s="21"/>
      <c r="S20" s="21"/>
      <c r="T20" s="21">
        <v>4.0547460308555401</v>
      </c>
      <c r="U20" s="21">
        <v>4.3050314322580652E-3</v>
      </c>
      <c r="V20" s="21"/>
      <c r="W20" s="21"/>
      <c r="X20" s="21">
        <v>3.0942413419354836E-3</v>
      </c>
      <c r="Y20" s="21">
        <v>0</v>
      </c>
      <c r="Z20" s="21"/>
      <c r="AA20" s="21"/>
      <c r="AB20" s="21">
        <v>6.3324165315042507</v>
      </c>
    </row>
    <row r="21" spans="1:28" x14ac:dyDescent="0.3">
      <c r="A21" s="22" t="s">
        <v>257</v>
      </c>
      <c r="B21" s="21">
        <v>4.01284424032258E-2</v>
      </c>
      <c r="C21" s="21"/>
      <c r="D21" s="21"/>
      <c r="E21" s="21"/>
      <c r="F21" s="21"/>
      <c r="G21" s="21"/>
      <c r="H21" s="21"/>
      <c r="I21" s="21">
        <v>1.3793757938709678E-3</v>
      </c>
      <c r="J21" s="21"/>
      <c r="K21" s="21">
        <v>0.19219669677419357</v>
      </c>
      <c r="L21" s="21"/>
      <c r="M21" s="21">
        <v>3.7837190322580649E-2</v>
      </c>
      <c r="N21" s="21">
        <v>0</v>
      </c>
      <c r="O21" s="21"/>
      <c r="P21" s="21"/>
      <c r="Q21" s="21">
        <v>1.9987295225806454</v>
      </c>
      <c r="R21" s="21"/>
      <c r="S21" s="21"/>
      <c r="T21" s="21">
        <v>4.0547460308555401</v>
      </c>
      <c r="U21" s="21">
        <v>4.3050314322580652E-3</v>
      </c>
      <c r="V21" s="21"/>
      <c r="W21" s="21"/>
      <c r="X21" s="21">
        <v>3.0942413419354836E-3</v>
      </c>
      <c r="Y21" s="21">
        <v>0</v>
      </c>
      <c r="Z21" s="21"/>
      <c r="AA21" s="21"/>
      <c r="AB21" s="21">
        <v>6.3324165315042507</v>
      </c>
    </row>
    <row r="22" spans="1:28" x14ac:dyDescent="0.3">
      <c r="A22" s="22" t="s">
        <v>254</v>
      </c>
      <c r="B22" s="21"/>
      <c r="C22" s="21"/>
      <c r="D22" s="21">
        <v>1.1282510896313365E-2</v>
      </c>
      <c r="E22" s="21"/>
      <c r="F22" s="21"/>
      <c r="G22" s="21"/>
      <c r="H22" s="21"/>
      <c r="I22" s="21"/>
      <c r="J22" s="21">
        <v>1.21919835483871E-2</v>
      </c>
      <c r="K22" s="21">
        <v>0.19219669677419357</v>
      </c>
      <c r="L22" s="21"/>
      <c r="M22" s="21"/>
      <c r="N22" s="21"/>
      <c r="O22" s="21">
        <v>8.9678691244239633E-2</v>
      </c>
      <c r="P22" s="21">
        <v>7.2518953824884783E-2</v>
      </c>
      <c r="Q22" s="21">
        <v>0.15141890322580645</v>
      </c>
      <c r="R22" s="21"/>
      <c r="S22" s="21"/>
      <c r="T22" s="21">
        <v>4.0540973752754956</v>
      </c>
      <c r="U22" s="21"/>
      <c r="V22" s="21"/>
      <c r="W22" s="21"/>
      <c r="X22" s="21"/>
      <c r="Y22" s="21">
        <v>0</v>
      </c>
      <c r="Z22" s="21"/>
      <c r="AA22" s="21"/>
      <c r="AB22" s="21">
        <v>4.583385114789321</v>
      </c>
    </row>
    <row r="23" spans="1:28" x14ac:dyDescent="0.3">
      <c r="A23" s="22" t="s">
        <v>255</v>
      </c>
      <c r="B23" s="21"/>
      <c r="C23" s="21"/>
      <c r="D23" s="21">
        <v>1.1282510896313365E-2</v>
      </c>
      <c r="E23" s="21"/>
      <c r="F23" s="21"/>
      <c r="G23" s="21"/>
      <c r="H23" s="21"/>
      <c r="I23" s="21"/>
      <c r="J23" s="21">
        <v>1.21919835483871E-2</v>
      </c>
      <c r="K23" s="21">
        <v>0.19219669677419357</v>
      </c>
      <c r="L23" s="21"/>
      <c r="M23" s="21"/>
      <c r="N23" s="21"/>
      <c r="O23" s="21">
        <v>8.9678691244239633E-2</v>
      </c>
      <c r="P23" s="21">
        <v>7.2518953824884783E-2</v>
      </c>
      <c r="Q23" s="21">
        <v>0.15141890322580645</v>
      </c>
      <c r="R23" s="21"/>
      <c r="S23" s="21"/>
      <c r="T23" s="21">
        <v>4.0540973752754956</v>
      </c>
      <c r="U23" s="21"/>
      <c r="V23" s="21"/>
      <c r="W23" s="21"/>
      <c r="X23" s="21"/>
      <c r="Y23" s="21">
        <v>0</v>
      </c>
      <c r="Z23" s="21"/>
      <c r="AA23" s="21"/>
      <c r="AB23" s="21">
        <v>4.583385114789321</v>
      </c>
    </row>
    <row r="24" spans="1:28" x14ac:dyDescent="0.3">
      <c r="A24" s="5" t="s">
        <v>174</v>
      </c>
      <c r="B24" s="21">
        <v>0.14983527367741933</v>
      </c>
      <c r="C24" s="21">
        <v>1.1367888755153457</v>
      </c>
      <c r="D24" s="21">
        <v>2.2565021792626729E-2</v>
      </c>
      <c r="E24" s="21">
        <v>4.5472862345758474</v>
      </c>
      <c r="F24" s="21">
        <v>0.24439821996774191</v>
      </c>
      <c r="G24" s="21">
        <v>1.6912810863041479</v>
      </c>
      <c r="H24" s="21">
        <v>19.7327921752014</v>
      </c>
      <c r="I24" s="21">
        <v>9.900584323112905E-3</v>
      </c>
      <c r="J24" s="21">
        <v>0.16069995261290321</v>
      </c>
      <c r="K24" s="21">
        <v>0.76878678709677428</v>
      </c>
      <c r="L24" s="21">
        <v>79.260387096774195</v>
      </c>
      <c r="M24" s="21">
        <v>0.42621252596129017</v>
      </c>
      <c r="N24" s="21">
        <v>0</v>
      </c>
      <c r="O24" s="21">
        <v>0.17935738248847927</v>
      </c>
      <c r="P24" s="21">
        <v>0.14503790764976957</v>
      </c>
      <c r="Q24" s="21">
        <v>9.9270232954838722</v>
      </c>
      <c r="R24" s="21">
        <v>1.6243375486488834</v>
      </c>
      <c r="S24" s="21">
        <v>0</v>
      </c>
      <c r="T24" s="21">
        <v>32.434076313364052</v>
      </c>
      <c r="U24" s="21">
        <v>4.6992835442032282E-2</v>
      </c>
      <c r="V24" s="21">
        <v>6.8085900000000005E-2</v>
      </c>
      <c r="W24" s="21">
        <v>4.4093913594470055E-2</v>
      </c>
      <c r="X24" s="21">
        <v>6.1884826838709672E-3</v>
      </c>
      <c r="Y24" s="21">
        <v>0</v>
      </c>
      <c r="Z24" s="21">
        <v>0.29480685142444168</v>
      </c>
      <c r="AA24" s="21">
        <v>8.282593548387096E-2</v>
      </c>
      <c r="AB24" s="21">
        <v>153.00376020006649</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AY27"/>
  <sheetViews>
    <sheetView zoomScale="70" zoomScaleNormal="70" workbookViewId="0">
      <selection activeCell="H54" sqref="H54"/>
    </sheetView>
  </sheetViews>
  <sheetFormatPr defaultColWidth="9.109375" defaultRowHeight="14.4" x14ac:dyDescent="0.3"/>
  <cols>
    <col min="1" max="1" width="32.44140625" style="4" bestFit="1" customWidth="1"/>
    <col min="2" max="2" width="21.6640625" style="4" bestFit="1" customWidth="1"/>
    <col min="3" max="3" width="15.44140625" style="4" bestFit="1" customWidth="1"/>
    <col min="4" max="4" width="18.88671875" style="4" bestFit="1" customWidth="1"/>
    <col min="5" max="5" width="6.6640625" style="4" bestFit="1" customWidth="1"/>
    <col min="6" max="6" width="18.5546875" style="4" bestFit="1" customWidth="1"/>
    <col min="7" max="7" width="15" style="4" bestFit="1" customWidth="1"/>
    <col min="8" max="8" width="22.88671875" style="4" bestFit="1" customWidth="1"/>
    <col min="9" max="9" width="7.44140625" style="4" bestFit="1" customWidth="1"/>
    <col min="10" max="10" width="35" style="4" bestFit="1" customWidth="1"/>
    <col min="11" max="11" width="34.6640625" style="4" bestFit="1" customWidth="1"/>
    <col min="12" max="12" width="35.33203125" style="4" bestFit="1" customWidth="1"/>
    <col min="13" max="13" width="34.33203125" style="4" bestFit="1" customWidth="1"/>
    <col min="14" max="14" width="43.6640625" style="4" bestFit="1" customWidth="1"/>
    <col min="15" max="15" width="14.88671875" style="4" bestFit="1" customWidth="1"/>
    <col min="16" max="16" width="22.44140625" style="4" bestFit="1" customWidth="1"/>
    <col min="17" max="17" width="43.6640625" style="4" bestFit="1" customWidth="1"/>
    <col min="18" max="18" width="40.109375" style="4" bestFit="1" customWidth="1"/>
    <col min="19" max="19" width="35.33203125" style="4" bestFit="1" customWidth="1"/>
    <col min="20" max="20" width="34.33203125" style="4" bestFit="1" customWidth="1"/>
    <col min="21" max="21" width="33.88671875" style="4" bestFit="1" customWidth="1"/>
    <col min="22" max="22" width="34.88671875" style="4" bestFit="1" customWidth="1"/>
    <col min="23" max="23" width="33.88671875" style="4" bestFit="1" customWidth="1"/>
    <col min="24" max="24" width="18.6640625" style="4" bestFit="1" customWidth="1"/>
    <col min="25" max="25" width="12" style="4" bestFit="1" customWidth="1"/>
    <col min="26" max="26" width="33" style="4" bestFit="1" customWidth="1"/>
    <col min="27" max="27" width="3.33203125" style="4" bestFit="1" customWidth="1"/>
    <col min="28" max="28" width="19.6640625" style="4" bestFit="1" customWidth="1"/>
    <col min="29" max="29" width="22.33203125" style="4" bestFit="1" customWidth="1"/>
    <col min="30" max="30" width="9.88671875" style="4" bestFit="1" customWidth="1"/>
    <col min="31" max="31" width="12.109375" style="4" bestFit="1" customWidth="1"/>
    <col min="32" max="32" width="8.109375" style="4" bestFit="1" customWidth="1"/>
    <col min="33" max="33" width="10.109375" style="4" bestFit="1" customWidth="1"/>
    <col min="34" max="34" width="11.44140625" style="4" bestFit="1" customWidth="1"/>
    <col min="35" max="35" width="9.109375" style="4"/>
    <col min="36" max="36" width="24" style="4" bestFit="1" customWidth="1"/>
    <col min="37" max="37" width="32.6640625" style="4" bestFit="1" customWidth="1"/>
    <col min="38" max="38" width="24.109375" style="4" bestFit="1" customWidth="1"/>
    <col min="39" max="40" width="32.33203125" style="4" bestFit="1" customWidth="1"/>
    <col min="41" max="41" width="3.6640625" style="4" bestFit="1" customWidth="1"/>
    <col min="42" max="42" width="18.6640625" style="4" bestFit="1" customWidth="1"/>
    <col min="43" max="43" width="18.44140625" style="4" bestFit="1" customWidth="1"/>
    <col min="44" max="44" width="36" style="4" bestFit="1" customWidth="1"/>
    <col min="45" max="46" width="37" style="4" bestFit="1" customWidth="1"/>
    <col min="47" max="47" width="10.5546875" style="4" bestFit="1" customWidth="1"/>
    <col min="48" max="48" width="11.88671875" style="4" bestFit="1" customWidth="1"/>
    <col min="49" max="49" width="16.88671875" style="4" bestFit="1" customWidth="1"/>
    <col min="50" max="50" width="7.33203125" style="4" bestFit="1" customWidth="1"/>
    <col min="51" max="51" width="11.33203125" style="4" bestFit="1" customWidth="1"/>
    <col min="52" max="16384" width="9.109375" style="4"/>
  </cols>
  <sheetData>
    <row r="1" spans="1:51" x14ac:dyDescent="0.3">
      <c r="A1" s="15" t="s">
        <v>186</v>
      </c>
      <c r="B1" s="39" t="s">
        <v>161</v>
      </c>
    </row>
    <row r="3" spans="1:51" x14ac:dyDescent="0.3">
      <c r="A3" s="15" t="s">
        <v>214</v>
      </c>
      <c r="B3" s="15" t="s">
        <v>235</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x14ac:dyDescent="0.3">
      <c r="A4" s="15" t="s">
        <v>234</v>
      </c>
      <c r="B4" s="39" t="s">
        <v>216</v>
      </c>
      <c r="C4" s="39" t="s">
        <v>51</v>
      </c>
      <c r="D4" s="39" t="s">
        <v>217</v>
      </c>
      <c r="E4" s="39" t="s">
        <v>54</v>
      </c>
      <c r="F4" s="39" t="s">
        <v>73</v>
      </c>
      <c r="G4" s="39" t="s">
        <v>174</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x14ac:dyDescent="0.3">
      <c r="A5" s="5" t="s">
        <v>170</v>
      </c>
      <c r="B5" s="21">
        <v>33.611163650737623</v>
      </c>
      <c r="C5" s="21">
        <v>15.033375846509507</v>
      </c>
      <c r="D5" s="21">
        <v>0.85745542920166518</v>
      </c>
      <c r="E5" s="21">
        <v>3.6195108702971686</v>
      </c>
      <c r="F5" s="21">
        <v>0.65144719079550995</v>
      </c>
      <c r="G5" s="21">
        <v>53.772952987541466</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x14ac:dyDescent="0.3">
      <c r="A6" s="22" t="s">
        <v>52</v>
      </c>
      <c r="B6" s="21">
        <v>33.611163650737623</v>
      </c>
      <c r="C6" s="21"/>
      <c r="D6" s="21"/>
      <c r="E6" s="21">
        <v>3.6195108702971686</v>
      </c>
      <c r="F6" s="21"/>
      <c r="G6" s="21">
        <v>37.230674521034786</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x14ac:dyDescent="0.3">
      <c r="A7" s="23" t="s">
        <v>284</v>
      </c>
      <c r="B7" s="21">
        <v>7.8477928481682744</v>
      </c>
      <c r="C7" s="21"/>
      <c r="D7" s="21"/>
      <c r="E7" s="21">
        <v>0.79552631838074361</v>
      </c>
      <c r="F7" s="21"/>
      <c r="G7" s="21">
        <v>8.6433191665490181</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x14ac:dyDescent="0.3">
      <c r="A8" s="23" t="s">
        <v>283</v>
      </c>
      <c r="B8" s="21">
        <v>7.9670341384908596</v>
      </c>
      <c r="C8" s="21"/>
      <c r="D8" s="21"/>
      <c r="E8" s="21">
        <v>0.86156446354203442</v>
      </c>
      <c r="F8" s="21"/>
      <c r="G8" s="21">
        <v>8.8285986020328941</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x14ac:dyDescent="0.3">
      <c r="A9" s="23" t="s">
        <v>282</v>
      </c>
      <c r="B9" s="21">
        <v>8.8922062675231146</v>
      </c>
      <c r="C9" s="21"/>
      <c r="D9" s="21"/>
      <c r="E9" s="21">
        <v>0.98121004418719526</v>
      </c>
      <c r="F9" s="21"/>
      <c r="G9" s="21">
        <v>9.8734163117103098</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x14ac:dyDescent="0.3">
      <c r="A10" s="23" t="s">
        <v>281</v>
      </c>
      <c r="B10" s="21">
        <v>8.904130396555372</v>
      </c>
      <c r="C10" s="21"/>
      <c r="D10" s="21"/>
      <c r="E10" s="21">
        <v>0.98121004418719526</v>
      </c>
      <c r="F10" s="21"/>
      <c r="G10" s="21">
        <v>9.8853404407425671</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x14ac:dyDescent="0.3">
      <c r="A11" s="22" t="s">
        <v>45</v>
      </c>
      <c r="B11" s="21"/>
      <c r="C11" s="21">
        <v>15.033375846509507</v>
      </c>
      <c r="D11" s="21">
        <v>0.85745542920166518</v>
      </c>
      <c r="E11" s="21"/>
      <c r="F11" s="21">
        <v>0.65144719079550995</v>
      </c>
      <c r="G11" s="21">
        <v>16.54227846650668</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3">
      <c r="A12" s="23" t="s">
        <v>284</v>
      </c>
      <c r="B12" s="21"/>
      <c r="C12" s="21">
        <v>3.5189937398531841</v>
      </c>
      <c r="D12" s="21"/>
      <c r="E12" s="21"/>
      <c r="F12" s="21">
        <v>0.30374578894614163</v>
      </c>
      <c r="G12" s="21">
        <v>3.8227395287993255</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x14ac:dyDescent="0.3">
      <c r="A13" s="23" t="s">
        <v>283</v>
      </c>
      <c r="B13" s="21"/>
      <c r="C13" s="21">
        <v>3.5643302721112451</v>
      </c>
      <c r="D13" s="21"/>
      <c r="E13" s="21"/>
      <c r="F13" s="21">
        <v>0.34770140184936826</v>
      </c>
      <c r="G13" s="21">
        <v>3.9120316739606134</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x14ac:dyDescent="0.3">
      <c r="A14" s="23" t="s">
        <v>282</v>
      </c>
      <c r="B14" s="21"/>
      <c r="C14" s="21">
        <v>4.285981191466087</v>
      </c>
      <c r="D14" s="21"/>
      <c r="E14" s="21"/>
      <c r="F14" s="21"/>
      <c r="G14" s="21">
        <v>4.285981191466087</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x14ac:dyDescent="0.3">
      <c r="A15" s="23" t="s">
        <v>281</v>
      </c>
      <c r="B15" s="21"/>
      <c r="C15" s="21">
        <v>3.6640706430789911</v>
      </c>
      <c r="D15" s="21">
        <v>0.85745542920166518</v>
      </c>
      <c r="E15" s="21"/>
      <c r="F15" s="21"/>
      <c r="G15" s="21">
        <v>4.5215260722806558</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x14ac:dyDescent="0.3">
      <c r="A16" s="5" t="s">
        <v>169</v>
      </c>
      <c r="B16" s="21">
        <v>33.611163650737623</v>
      </c>
      <c r="C16" s="21">
        <v>15.033375846509507</v>
      </c>
      <c r="D16" s="21">
        <v>0.85745542920166518</v>
      </c>
      <c r="E16" s="21">
        <v>3.6195108702971686</v>
      </c>
      <c r="F16" s="21">
        <v>0.65144719079550995</v>
      </c>
      <c r="G16" s="21">
        <v>53.772952987541466</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x14ac:dyDescent="0.3">
      <c r="A17" s="22" t="s">
        <v>52</v>
      </c>
      <c r="B17" s="21">
        <v>33.611163650737623</v>
      </c>
      <c r="C17" s="21"/>
      <c r="D17" s="21"/>
      <c r="E17" s="21">
        <v>3.6195108702971686</v>
      </c>
      <c r="F17" s="21"/>
      <c r="G17" s="21">
        <v>37.230674521034786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x14ac:dyDescent="0.3">
      <c r="A18" s="23" t="s">
        <v>284</v>
      </c>
      <c r="B18" s="21">
        <v>7.8477928481682744</v>
      </c>
      <c r="C18" s="21"/>
      <c r="D18" s="21"/>
      <c r="E18" s="21">
        <v>0.79552631838074361</v>
      </c>
      <c r="F18" s="21"/>
      <c r="G18" s="21">
        <v>8.6433191665490181</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x14ac:dyDescent="0.3">
      <c r="A19" s="23" t="s">
        <v>283</v>
      </c>
      <c r="B19" s="21">
        <v>7.9670341384908596</v>
      </c>
      <c r="C19" s="21"/>
      <c r="D19" s="21"/>
      <c r="E19" s="21">
        <v>0.86156446354203442</v>
      </c>
      <c r="F19" s="21"/>
      <c r="G19" s="21">
        <v>8.8285986020328941</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x14ac:dyDescent="0.3">
      <c r="A20" s="23" t="s">
        <v>282</v>
      </c>
      <c r="B20" s="21">
        <v>8.8922062675231146</v>
      </c>
      <c r="C20" s="21"/>
      <c r="D20" s="21"/>
      <c r="E20" s="21">
        <v>0.98121004418719526</v>
      </c>
      <c r="F20" s="21"/>
      <c r="G20" s="21">
        <v>9.8734163117103098</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x14ac:dyDescent="0.3">
      <c r="A21" s="23" t="s">
        <v>281</v>
      </c>
      <c r="B21" s="21">
        <v>8.904130396555372</v>
      </c>
      <c r="C21" s="21"/>
      <c r="D21" s="21"/>
      <c r="E21" s="21">
        <v>0.98121004418719526</v>
      </c>
      <c r="F21" s="21"/>
      <c r="G21" s="21">
        <v>9.8853404407425671</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x14ac:dyDescent="0.3">
      <c r="A22" s="22" t="s">
        <v>45</v>
      </c>
      <c r="B22" s="21"/>
      <c r="C22" s="21">
        <v>15.033375846509507</v>
      </c>
      <c r="D22" s="21">
        <v>0.85745542920166518</v>
      </c>
      <c r="E22" s="21"/>
      <c r="F22" s="21">
        <v>0.65144719079550995</v>
      </c>
      <c r="G22" s="21">
        <v>16.54227846650668</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x14ac:dyDescent="0.3">
      <c r="A23" s="23" t="s">
        <v>284</v>
      </c>
      <c r="B23" s="21"/>
      <c r="C23" s="21">
        <v>3.5189937398531841</v>
      </c>
      <c r="D23" s="21"/>
      <c r="E23" s="21"/>
      <c r="F23" s="21">
        <v>0.30374578894614163</v>
      </c>
      <c r="G23" s="21">
        <v>3.8227395287993255</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x14ac:dyDescent="0.3">
      <c r="A24" s="23" t="s">
        <v>283</v>
      </c>
      <c r="B24" s="21"/>
      <c r="C24" s="21">
        <v>3.5643302721112451</v>
      </c>
      <c r="D24" s="21"/>
      <c r="E24" s="21"/>
      <c r="F24" s="21">
        <v>0.34770140184936826</v>
      </c>
      <c r="G24" s="21">
        <v>3.9120316739606134</v>
      </c>
    </row>
    <row r="25" spans="1:51" x14ac:dyDescent="0.3">
      <c r="A25" s="23" t="s">
        <v>282</v>
      </c>
      <c r="B25" s="21"/>
      <c r="C25" s="21">
        <v>4.285981191466087</v>
      </c>
      <c r="D25" s="21"/>
      <c r="E25" s="21"/>
      <c r="F25" s="21"/>
      <c r="G25" s="21">
        <v>4.285981191466087</v>
      </c>
    </row>
    <row r="26" spans="1:51" x14ac:dyDescent="0.3">
      <c r="A26" s="23" t="s">
        <v>281</v>
      </c>
      <c r="B26" s="21"/>
      <c r="C26" s="21">
        <v>3.6640706430789911</v>
      </c>
      <c r="D26" s="21">
        <v>0.85745542920166518</v>
      </c>
      <c r="E26" s="21"/>
      <c r="F26" s="21"/>
      <c r="G26" s="21">
        <v>4.5215260722806558</v>
      </c>
    </row>
    <row r="27" spans="1:51" x14ac:dyDescent="0.3">
      <c r="A27" s="5" t="s">
        <v>174</v>
      </c>
      <c r="B27" s="21">
        <v>67.222327301475246</v>
      </c>
      <c r="C27" s="21">
        <v>30.066751693019011</v>
      </c>
      <c r="D27" s="21">
        <v>1.7149108584033304</v>
      </c>
      <c r="E27" s="21">
        <v>7.2390217405943371</v>
      </c>
      <c r="F27" s="21">
        <v>1.3028943815910199</v>
      </c>
      <c r="G27" s="21">
        <v>107.54590597508295</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P76"/>
  <sheetViews>
    <sheetView zoomScale="90" zoomScaleNormal="90" workbookViewId="0">
      <pane xSplit="3" ySplit="2" topLeftCell="H3" activePane="bottomRight" state="frozen"/>
      <selection pane="topRight" activeCell="D1" sqref="D1"/>
      <selection pane="bottomLeft" activeCell="A4" sqref="A4"/>
      <selection pane="bottomRight" activeCell="P9" sqref="P9"/>
    </sheetView>
  </sheetViews>
  <sheetFormatPr defaultRowHeight="14.4" x14ac:dyDescent="0.3"/>
  <cols>
    <col min="1" max="1" width="32" style="2" customWidth="1"/>
    <col min="2" max="2" width="68.44140625" customWidth="1"/>
    <col min="3" max="3" width="7.109375" customWidth="1"/>
    <col min="4" max="4" width="7.6640625" customWidth="1"/>
    <col min="5" max="5" width="9.44140625" customWidth="1"/>
    <col min="6" max="6" width="9" style="4" customWidth="1"/>
    <col min="7" max="7" width="12" customWidth="1"/>
    <col min="8" max="8" width="9" customWidth="1"/>
    <col min="9" max="9" width="10.109375" customWidth="1"/>
    <col min="10" max="10" width="6.6640625" customWidth="1"/>
    <col min="11" max="11" width="6.44140625" customWidth="1"/>
    <col min="12" max="12" width="10.33203125" customWidth="1"/>
    <col min="13" max="13" width="8.88671875" customWidth="1"/>
    <col min="14" max="15" width="8.88671875" style="39" customWidth="1"/>
    <col min="16" max="16" width="9.5546875" style="30" customWidth="1"/>
  </cols>
  <sheetData>
    <row r="1" spans="1:16" s="3" customFormat="1" x14ac:dyDescent="0.3">
      <c r="A1" s="18">
        <v>1</v>
      </c>
      <c r="B1" s="18">
        <f>A1+1</f>
        <v>2</v>
      </c>
      <c r="C1" s="18">
        <f t="shared" ref="C1:K1" si="0">B1+1</f>
        <v>3</v>
      </c>
      <c r="D1" s="18">
        <f t="shared" si="0"/>
        <v>4</v>
      </c>
      <c r="E1" s="18">
        <f t="shared" si="0"/>
        <v>5</v>
      </c>
      <c r="F1" s="18">
        <f t="shared" si="0"/>
        <v>6</v>
      </c>
      <c r="G1" s="18">
        <f t="shared" si="0"/>
        <v>7</v>
      </c>
      <c r="H1" s="18">
        <f t="shared" si="0"/>
        <v>8</v>
      </c>
      <c r="I1" s="18">
        <f t="shared" si="0"/>
        <v>9</v>
      </c>
      <c r="J1" s="18">
        <f t="shared" si="0"/>
        <v>10</v>
      </c>
      <c r="K1" s="18">
        <f t="shared" si="0"/>
        <v>11</v>
      </c>
      <c r="L1" s="18">
        <f t="shared" ref="L1" si="1">K1+1</f>
        <v>12</v>
      </c>
      <c r="M1" s="18">
        <f t="shared" ref="M1" si="2">L1+1</f>
        <v>13</v>
      </c>
      <c r="N1" s="18">
        <f t="shared" ref="N1" si="3">M1+1</f>
        <v>14</v>
      </c>
      <c r="O1" s="18">
        <f t="shared" ref="O1" si="4">N1+1</f>
        <v>15</v>
      </c>
      <c r="P1" s="18">
        <f t="shared" ref="P1" si="5">O1+1</f>
        <v>16</v>
      </c>
    </row>
    <row r="2" spans="1:16" s="7" customFormat="1" ht="43.5" customHeight="1" x14ac:dyDescent="0.3">
      <c r="A2" s="7" t="s">
        <v>185</v>
      </c>
      <c r="B2" s="7" t="s">
        <v>184</v>
      </c>
      <c r="C2" s="7" t="s">
        <v>42</v>
      </c>
      <c r="D2" s="1" t="s">
        <v>122</v>
      </c>
      <c r="E2" s="1" t="s">
        <v>3</v>
      </c>
      <c r="F2" s="7" t="s">
        <v>167</v>
      </c>
      <c r="G2" s="7" t="s">
        <v>0</v>
      </c>
      <c r="H2" s="7" t="s">
        <v>1</v>
      </c>
      <c r="I2" s="7" t="s">
        <v>2</v>
      </c>
      <c r="J2" s="7" t="s">
        <v>165</v>
      </c>
      <c r="K2" s="7" t="s">
        <v>166</v>
      </c>
      <c r="L2" s="7" t="s">
        <v>164</v>
      </c>
      <c r="M2" s="7" t="s">
        <v>12</v>
      </c>
      <c r="N2" s="7" t="s">
        <v>333</v>
      </c>
      <c r="O2" s="7" t="s">
        <v>329</v>
      </c>
      <c r="P2" s="28" t="s">
        <v>192</v>
      </c>
    </row>
    <row r="3" spans="1:16" s="58" customFormat="1" x14ac:dyDescent="0.3">
      <c r="A3" s="20" t="s">
        <v>251</v>
      </c>
      <c r="B3" s="20" t="s">
        <v>233</v>
      </c>
      <c r="C3" s="46" t="s">
        <v>193</v>
      </c>
      <c r="D3" s="20" t="s">
        <v>74</v>
      </c>
      <c r="E3" s="20" t="s">
        <v>74</v>
      </c>
      <c r="F3" s="20" t="s">
        <v>137</v>
      </c>
      <c r="G3" s="20" t="s">
        <v>139</v>
      </c>
      <c r="H3" s="20" t="s">
        <v>9</v>
      </c>
      <c r="I3" s="20" t="s">
        <v>11</v>
      </c>
      <c r="J3" s="20">
        <v>2014</v>
      </c>
      <c r="K3" s="20">
        <v>2019</v>
      </c>
      <c r="L3" s="20" t="s">
        <v>138</v>
      </c>
      <c r="M3" s="20"/>
      <c r="N3" s="20"/>
      <c r="O3" s="20"/>
      <c r="P3" s="29">
        <v>3.19</v>
      </c>
    </row>
    <row r="4" spans="1:16" s="58" customFormat="1" x14ac:dyDescent="0.3">
      <c r="A4" s="20"/>
      <c r="B4" s="20" t="s">
        <v>205</v>
      </c>
      <c r="C4" s="46" t="s">
        <v>193</v>
      </c>
      <c r="D4" s="46" t="s">
        <v>74</v>
      </c>
      <c r="E4" s="46" t="s">
        <v>206</v>
      </c>
      <c r="F4" s="46" t="s">
        <v>123</v>
      </c>
      <c r="G4" s="46" t="s">
        <v>208</v>
      </c>
      <c r="H4" s="46" t="s">
        <v>5</v>
      </c>
      <c r="I4" s="46" t="s">
        <v>6</v>
      </c>
      <c r="J4" s="46">
        <v>2014</v>
      </c>
      <c r="K4" s="46">
        <v>2019</v>
      </c>
      <c r="L4" s="20" t="s">
        <v>207</v>
      </c>
      <c r="M4" s="20"/>
      <c r="N4" s="20"/>
      <c r="O4" s="20"/>
      <c r="P4" s="47">
        <v>41.2</v>
      </c>
    </row>
    <row r="5" spans="1:16" s="58" customFormat="1" x14ac:dyDescent="0.3">
      <c r="A5" s="20" t="s">
        <v>220</v>
      </c>
      <c r="B5" s="20" t="s">
        <v>337</v>
      </c>
      <c r="C5" s="46" t="s">
        <v>193</v>
      </c>
      <c r="D5" s="46"/>
      <c r="E5" s="46" t="s">
        <v>338</v>
      </c>
      <c r="F5" s="46" t="s">
        <v>123</v>
      </c>
      <c r="G5" s="46" t="s">
        <v>287</v>
      </c>
      <c r="H5" s="46" t="s">
        <v>204</v>
      </c>
      <c r="I5" s="46" t="s">
        <v>204</v>
      </c>
      <c r="J5" s="46">
        <v>2017</v>
      </c>
      <c r="K5" s="46">
        <v>2022</v>
      </c>
      <c r="L5" s="20" t="s">
        <v>339</v>
      </c>
      <c r="M5" s="20"/>
      <c r="N5" s="20">
        <v>1.804</v>
      </c>
      <c r="O5" s="20">
        <v>1.0840000000000001</v>
      </c>
      <c r="P5" s="47">
        <v>11.3</v>
      </c>
    </row>
    <row r="6" spans="1:16" s="58" customFormat="1" x14ac:dyDescent="0.3">
      <c r="A6" s="20" t="s">
        <v>86</v>
      </c>
      <c r="B6" s="20" t="s">
        <v>202</v>
      </c>
      <c r="C6" s="46" t="s">
        <v>193</v>
      </c>
      <c r="D6" s="46" t="s">
        <v>74</v>
      </c>
      <c r="E6" s="46" t="s">
        <v>74</v>
      </c>
      <c r="F6" s="46" t="s">
        <v>137</v>
      </c>
      <c r="G6" s="46" t="s">
        <v>142</v>
      </c>
      <c r="H6" s="46" t="s">
        <v>5</v>
      </c>
      <c r="I6" s="46" t="s">
        <v>6</v>
      </c>
      <c r="J6" s="46">
        <v>2016</v>
      </c>
      <c r="K6" s="46">
        <v>2019</v>
      </c>
      <c r="L6" s="20" t="s">
        <v>203</v>
      </c>
      <c r="M6" s="20"/>
      <c r="N6" s="20"/>
      <c r="O6" s="20"/>
      <c r="P6" s="47">
        <v>0.3523</v>
      </c>
    </row>
    <row r="7" spans="1:16" s="20" customFormat="1" x14ac:dyDescent="0.3">
      <c r="A7" s="20" t="s">
        <v>252</v>
      </c>
      <c r="B7" s="20" t="s">
        <v>200</v>
      </c>
      <c r="C7" s="48" t="s">
        <v>193</v>
      </c>
      <c r="D7" s="20" t="s">
        <v>74</v>
      </c>
      <c r="E7" s="20" t="s">
        <v>74</v>
      </c>
      <c r="F7" s="20" t="s">
        <v>137</v>
      </c>
      <c r="G7" s="20" t="s">
        <v>142</v>
      </c>
      <c r="H7" s="20" t="s">
        <v>5</v>
      </c>
      <c r="I7" s="46" t="s">
        <v>6</v>
      </c>
      <c r="J7" s="20">
        <v>2016</v>
      </c>
      <c r="K7" s="20">
        <v>2019</v>
      </c>
      <c r="L7" s="20" t="s">
        <v>201</v>
      </c>
      <c r="P7" s="47">
        <v>11.652173913043478</v>
      </c>
    </row>
    <row r="8" spans="1:16" s="20" customFormat="1" x14ac:dyDescent="0.3">
      <c r="A8" s="20" t="s">
        <v>80</v>
      </c>
      <c r="B8" s="20" t="s">
        <v>200</v>
      </c>
      <c r="C8" s="48" t="s">
        <v>193</v>
      </c>
      <c r="D8" s="20" t="s">
        <v>74</v>
      </c>
      <c r="E8" s="20" t="s">
        <v>74</v>
      </c>
      <c r="F8" s="20" t="s">
        <v>137</v>
      </c>
      <c r="G8" s="20" t="s">
        <v>142</v>
      </c>
      <c r="H8" s="20" t="s">
        <v>5</v>
      </c>
      <c r="I8" s="46" t="s">
        <v>6</v>
      </c>
      <c r="J8" s="20">
        <v>2016</v>
      </c>
      <c r="K8" s="20">
        <v>2019</v>
      </c>
      <c r="L8" s="20" t="s">
        <v>201</v>
      </c>
      <c r="P8" s="47">
        <v>11.652173913043478</v>
      </c>
    </row>
    <row r="9" spans="1:16" s="20" customFormat="1" x14ac:dyDescent="0.3">
      <c r="A9" s="20" t="s">
        <v>249</v>
      </c>
      <c r="B9" s="20" t="s">
        <v>278</v>
      </c>
      <c r="C9" s="48" t="s">
        <v>193</v>
      </c>
      <c r="D9" s="20" t="s">
        <v>74</v>
      </c>
      <c r="E9" s="20" t="s">
        <v>74</v>
      </c>
      <c r="F9" s="51" t="str">
        <f t="shared" ref="F9:K9" si="6">F8</f>
        <v>Database</v>
      </c>
      <c r="G9" s="51" t="str">
        <f t="shared" si="6"/>
        <v>Oekobaudat</v>
      </c>
      <c r="H9" s="51" t="str">
        <f t="shared" si="6"/>
        <v>Germany</v>
      </c>
      <c r="I9" s="51" t="str">
        <f t="shared" si="6"/>
        <v>Europe</v>
      </c>
      <c r="J9" s="51">
        <f t="shared" si="6"/>
        <v>2016</v>
      </c>
      <c r="K9" s="51">
        <f t="shared" si="6"/>
        <v>2019</v>
      </c>
      <c r="L9" s="20" t="s">
        <v>279</v>
      </c>
      <c r="P9" s="47">
        <v>4.5</v>
      </c>
    </row>
    <row r="10" spans="1:16" s="20" customFormat="1" x14ac:dyDescent="0.3">
      <c r="A10" s="20" t="s">
        <v>100</v>
      </c>
      <c r="B10" s="20" t="s">
        <v>278</v>
      </c>
      <c r="C10" s="48" t="s">
        <v>193</v>
      </c>
      <c r="D10" s="20" t="s">
        <v>74</v>
      </c>
      <c r="E10" s="20" t="s">
        <v>74</v>
      </c>
      <c r="F10" s="51" t="str">
        <f t="shared" ref="F10:K10" si="7">F9</f>
        <v>Database</v>
      </c>
      <c r="G10" s="51" t="str">
        <f t="shared" si="7"/>
        <v>Oekobaudat</v>
      </c>
      <c r="H10" s="51" t="str">
        <f t="shared" si="7"/>
        <v>Germany</v>
      </c>
      <c r="I10" s="51" t="str">
        <f t="shared" si="7"/>
        <v>Europe</v>
      </c>
      <c r="J10" s="51">
        <f t="shared" si="7"/>
        <v>2016</v>
      </c>
      <c r="K10" s="51">
        <f t="shared" si="7"/>
        <v>2019</v>
      </c>
      <c r="L10" s="20" t="s">
        <v>279</v>
      </c>
      <c r="P10" s="47">
        <v>4.5</v>
      </c>
    </row>
    <row r="11" spans="1:16" s="20" customFormat="1" x14ac:dyDescent="0.3">
      <c r="A11" s="20" t="s">
        <v>84</v>
      </c>
      <c r="B11" s="20" t="s">
        <v>198</v>
      </c>
      <c r="C11" s="48" t="s">
        <v>193</v>
      </c>
      <c r="D11" s="20" t="s">
        <v>74</v>
      </c>
      <c r="E11" s="20" t="s">
        <v>74</v>
      </c>
      <c r="F11" s="20" t="s">
        <v>137</v>
      </c>
      <c r="G11" s="20" t="s">
        <v>142</v>
      </c>
      <c r="H11" s="20" t="s">
        <v>5</v>
      </c>
      <c r="I11" s="46" t="s">
        <v>6</v>
      </c>
      <c r="J11" s="20">
        <v>2016</v>
      </c>
      <c r="K11" s="20">
        <v>2019</v>
      </c>
      <c r="L11" s="20" t="s">
        <v>199</v>
      </c>
      <c r="P11" s="47">
        <v>8.6309999999999998E-2</v>
      </c>
    </row>
    <row r="12" spans="1:16" s="20" customFormat="1" x14ac:dyDescent="0.3">
      <c r="A12" s="20" t="s">
        <v>219</v>
      </c>
      <c r="B12" s="20" t="s">
        <v>198</v>
      </c>
      <c r="C12" s="48" t="s">
        <v>193</v>
      </c>
      <c r="D12" s="20" t="s">
        <v>74</v>
      </c>
      <c r="E12" s="20" t="s">
        <v>74</v>
      </c>
      <c r="F12" s="20" t="s">
        <v>137</v>
      </c>
      <c r="G12" s="20" t="s">
        <v>142</v>
      </c>
      <c r="H12" s="20" t="s">
        <v>5</v>
      </c>
      <c r="I12" s="46" t="s">
        <v>6</v>
      </c>
      <c r="J12" s="20">
        <v>2016</v>
      </c>
      <c r="K12" s="20">
        <v>2019</v>
      </c>
      <c r="L12" s="20" t="s">
        <v>199</v>
      </c>
      <c r="P12" s="47">
        <v>8.6309999999999998E-2</v>
      </c>
    </row>
    <row r="13" spans="1:16" s="20" customFormat="1" x14ac:dyDescent="0.3">
      <c r="A13" s="20" t="s">
        <v>88</v>
      </c>
      <c r="B13" s="20" t="s">
        <v>198</v>
      </c>
      <c r="C13" s="48" t="s">
        <v>193</v>
      </c>
      <c r="D13" s="20" t="s">
        <v>74</v>
      </c>
      <c r="E13" s="20" t="s">
        <v>74</v>
      </c>
      <c r="F13" s="20" t="s">
        <v>137</v>
      </c>
      <c r="G13" s="20" t="s">
        <v>142</v>
      </c>
      <c r="H13" s="20" t="s">
        <v>5</v>
      </c>
      <c r="I13" s="46" t="s">
        <v>6</v>
      </c>
      <c r="J13" s="20">
        <v>2016</v>
      </c>
      <c r="K13" s="20">
        <v>2019</v>
      </c>
      <c r="L13" s="20" t="s">
        <v>199</v>
      </c>
      <c r="P13" s="47">
        <v>8.6309999999999998E-2</v>
      </c>
    </row>
    <row r="14" spans="1:16" s="20" customFormat="1" x14ac:dyDescent="0.3">
      <c r="A14" s="20" t="s">
        <v>274</v>
      </c>
      <c r="B14" s="20" t="s">
        <v>198</v>
      </c>
      <c r="C14" s="48" t="s">
        <v>193</v>
      </c>
      <c r="D14" s="20" t="s">
        <v>74</v>
      </c>
      <c r="E14" s="20" t="s">
        <v>74</v>
      </c>
      <c r="F14" s="20" t="s">
        <v>137</v>
      </c>
      <c r="G14" s="20" t="s">
        <v>142</v>
      </c>
      <c r="H14" s="20" t="s">
        <v>5</v>
      </c>
      <c r="I14" s="46" t="s">
        <v>6</v>
      </c>
      <c r="J14" s="20">
        <v>2016</v>
      </c>
      <c r="K14" s="20">
        <v>2019</v>
      </c>
      <c r="L14" s="20" t="s">
        <v>199</v>
      </c>
      <c r="P14" s="47">
        <v>8.6309999999999998E-2</v>
      </c>
    </row>
    <row r="15" spans="1:16" s="20" customFormat="1" x14ac:dyDescent="0.3">
      <c r="A15" s="20" t="s">
        <v>102</v>
      </c>
      <c r="B15" s="20" t="s">
        <v>198</v>
      </c>
      <c r="C15" s="48" t="s">
        <v>193</v>
      </c>
      <c r="D15" s="20" t="s">
        <v>74</v>
      </c>
      <c r="E15" s="20" t="s">
        <v>74</v>
      </c>
      <c r="F15" s="20" t="s">
        <v>137</v>
      </c>
      <c r="G15" s="20" t="s">
        <v>142</v>
      </c>
      <c r="H15" s="20" t="s">
        <v>5</v>
      </c>
      <c r="I15" s="46" t="s">
        <v>6</v>
      </c>
      <c r="J15" s="20">
        <v>2016</v>
      </c>
      <c r="K15" s="20">
        <v>2019</v>
      </c>
      <c r="L15" s="20" t="s">
        <v>199</v>
      </c>
      <c r="P15" s="47">
        <v>8.6309999999999998E-2</v>
      </c>
    </row>
    <row r="16" spans="1:16" s="20" customFormat="1" x14ac:dyDescent="0.3">
      <c r="A16" s="20" t="s">
        <v>90</v>
      </c>
      <c r="B16" s="20" t="s">
        <v>198</v>
      </c>
      <c r="C16" s="48" t="s">
        <v>193</v>
      </c>
      <c r="D16" s="20" t="s">
        <v>74</v>
      </c>
      <c r="E16" s="20" t="s">
        <v>74</v>
      </c>
      <c r="F16" s="20" t="s">
        <v>137</v>
      </c>
      <c r="G16" s="20" t="s">
        <v>142</v>
      </c>
      <c r="H16" s="20" t="s">
        <v>5</v>
      </c>
      <c r="I16" s="46" t="s">
        <v>6</v>
      </c>
      <c r="J16" s="20">
        <v>2016</v>
      </c>
      <c r="K16" s="20">
        <v>2019</v>
      </c>
      <c r="L16" s="20" t="s">
        <v>199</v>
      </c>
      <c r="P16" s="47">
        <v>8.6309999999999998E-2</v>
      </c>
    </row>
    <row r="17" spans="1:16" s="20" customFormat="1" x14ac:dyDescent="0.3">
      <c r="A17" s="20" t="s">
        <v>213</v>
      </c>
      <c r="B17" s="20" t="s">
        <v>198</v>
      </c>
      <c r="C17" s="48" t="s">
        <v>193</v>
      </c>
      <c r="D17" s="20" t="s">
        <v>74</v>
      </c>
      <c r="E17" s="20" t="s">
        <v>74</v>
      </c>
      <c r="F17" s="20" t="s">
        <v>137</v>
      </c>
      <c r="G17" s="20" t="s">
        <v>142</v>
      </c>
      <c r="H17" s="20" t="s">
        <v>5</v>
      </c>
      <c r="I17" s="46" t="s">
        <v>6</v>
      </c>
      <c r="J17" s="20">
        <v>2016</v>
      </c>
      <c r="K17" s="20">
        <v>2019</v>
      </c>
      <c r="L17" s="20" t="s">
        <v>199</v>
      </c>
      <c r="P17" s="47">
        <v>8.6309999999999998E-2</v>
      </c>
    </row>
    <row r="18" spans="1:16" s="20" customFormat="1" x14ac:dyDescent="0.3">
      <c r="A18" s="20" t="s">
        <v>37</v>
      </c>
      <c r="B18" s="20" t="s">
        <v>198</v>
      </c>
      <c r="C18" s="48" t="s">
        <v>193</v>
      </c>
      <c r="D18" s="20" t="s">
        <v>74</v>
      </c>
      <c r="E18" s="20" t="s">
        <v>74</v>
      </c>
      <c r="F18" s="20" t="s">
        <v>137</v>
      </c>
      <c r="G18" s="20" t="s">
        <v>142</v>
      </c>
      <c r="H18" s="20" t="s">
        <v>5</v>
      </c>
      <c r="I18" s="46" t="s">
        <v>6</v>
      </c>
      <c r="J18" s="20">
        <v>2016</v>
      </c>
      <c r="K18" s="20">
        <v>2019</v>
      </c>
      <c r="L18" s="20" t="s">
        <v>199</v>
      </c>
      <c r="P18" s="47">
        <v>8.6309999999999998E-2</v>
      </c>
    </row>
    <row r="19" spans="1:16" s="20" customFormat="1" x14ac:dyDescent="0.3">
      <c r="A19" s="20" t="s">
        <v>94</v>
      </c>
      <c r="B19" s="20" t="s">
        <v>270</v>
      </c>
      <c r="C19" s="48" t="s">
        <v>193</v>
      </c>
      <c r="D19" s="20" t="s">
        <v>74</v>
      </c>
      <c r="E19" s="20" t="s">
        <v>74</v>
      </c>
      <c r="F19" s="20" t="s">
        <v>137</v>
      </c>
      <c r="G19" s="20" t="s">
        <v>142</v>
      </c>
      <c r="H19" s="20" t="s">
        <v>5</v>
      </c>
      <c r="I19" s="46" t="s">
        <v>6</v>
      </c>
      <c r="J19" s="20">
        <v>2016</v>
      </c>
      <c r="K19" s="20">
        <v>2019</v>
      </c>
      <c r="L19" s="20" t="s">
        <v>334</v>
      </c>
      <c r="O19" s="20">
        <v>30</v>
      </c>
      <c r="P19" s="47">
        <v>0.5181</v>
      </c>
    </row>
    <row r="20" spans="1:16" s="20" customFormat="1" x14ac:dyDescent="0.3">
      <c r="A20" s="20" t="s">
        <v>273</v>
      </c>
      <c r="B20" s="20" t="s">
        <v>270</v>
      </c>
      <c r="C20" s="48" t="s">
        <v>193</v>
      </c>
      <c r="D20" s="20" t="s">
        <v>74</v>
      </c>
      <c r="E20" s="20" t="s">
        <v>74</v>
      </c>
      <c r="F20" s="20" t="s">
        <v>137</v>
      </c>
      <c r="G20" s="20" t="s">
        <v>142</v>
      </c>
      <c r="H20" s="20" t="s">
        <v>5</v>
      </c>
      <c r="I20" s="46" t="s">
        <v>6</v>
      </c>
      <c r="J20" s="20">
        <v>2016</v>
      </c>
      <c r="K20" s="20">
        <v>2019</v>
      </c>
      <c r="L20" s="20" t="str">
        <f>L19</f>
        <v>Light switch (piece) - 1.0 pcs. (Number of pieces)</v>
      </c>
      <c r="O20" s="20">
        <f>O19</f>
        <v>30</v>
      </c>
      <c r="P20" s="47">
        <v>0.5181</v>
      </c>
    </row>
    <row r="21" spans="1:16" s="20" customFormat="1" x14ac:dyDescent="0.3">
      <c r="A21" s="20" t="s">
        <v>78</v>
      </c>
      <c r="B21" s="20" t="s">
        <v>270</v>
      </c>
      <c r="C21" s="48" t="s">
        <v>193</v>
      </c>
      <c r="D21" s="20" t="s">
        <v>74</v>
      </c>
      <c r="E21" s="20" t="s">
        <v>74</v>
      </c>
      <c r="F21" s="20" t="s">
        <v>137</v>
      </c>
      <c r="G21" s="20" t="s">
        <v>142</v>
      </c>
      <c r="H21" s="20" t="s">
        <v>5</v>
      </c>
      <c r="I21" s="46" t="s">
        <v>6</v>
      </c>
      <c r="J21" s="20">
        <v>2016</v>
      </c>
      <c r="K21" s="20">
        <v>2019</v>
      </c>
      <c r="L21" s="20" t="str">
        <f t="shared" ref="L21:L23" si="8">L20</f>
        <v>Light switch (piece) - 1.0 pcs. (Number of pieces)</v>
      </c>
      <c r="O21" s="20">
        <f t="shared" ref="O21:O23" si="9">O20</f>
        <v>30</v>
      </c>
      <c r="P21" s="47">
        <v>0.5181</v>
      </c>
    </row>
    <row r="22" spans="1:16" s="20" customFormat="1" x14ac:dyDescent="0.3">
      <c r="A22" s="20" t="s">
        <v>103</v>
      </c>
      <c r="B22" s="20" t="s">
        <v>270</v>
      </c>
      <c r="C22" s="48" t="s">
        <v>193</v>
      </c>
      <c r="D22" s="20" t="s">
        <v>74</v>
      </c>
      <c r="E22" s="20" t="s">
        <v>74</v>
      </c>
      <c r="F22" s="20" t="s">
        <v>137</v>
      </c>
      <c r="G22" s="20" t="s">
        <v>142</v>
      </c>
      <c r="H22" s="20" t="s">
        <v>5</v>
      </c>
      <c r="I22" s="46" t="s">
        <v>6</v>
      </c>
      <c r="J22" s="20">
        <v>2016</v>
      </c>
      <c r="K22" s="20">
        <v>2019</v>
      </c>
      <c r="L22" s="20" t="str">
        <f t="shared" si="8"/>
        <v>Light switch (piece) - 1.0 pcs. (Number of pieces)</v>
      </c>
      <c r="O22" s="20">
        <f t="shared" si="9"/>
        <v>30</v>
      </c>
      <c r="P22" s="47">
        <v>0.5181</v>
      </c>
    </row>
    <row r="23" spans="1:16" s="20" customFormat="1" x14ac:dyDescent="0.3">
      <c r="A23" s="20" t="s">
        <v>111</v>
      </c>
      <c r="B23" s="20" t="s">
        <v>270</v>
      </c>
      <c r="C23" s="48" t="s">
        <v>193</v>
      </c>
      <c r="D23" s="20" t="s">
        <v>74</v>
      </c>
      <c r="E23" s="20" t="s">
        <v>74</v>
      </c>
      <c r="F23" s="20" t="s">
        <v>137</v>
      </c>
      <c r="G23" s="20" t="s">
        <v>142</v>
      </c>
      <c r="H23" s="20" t="s">
        <v>5</v>
      </c>
      <c r="I23" s="46" t="s">
        <v>6</v>
      </c>
      <c r="J23" s="20">
        <v>2016</v>
      </c>
      <c r="K23" s="20">
        <v>2019</v>
      </c>
      <c r="L23" s="20" t="str">
        <f t="shared" si="8"/>
        <v>Light switch (piece) - 1.0 pcs. (Number of pieces)</v>
      </c>
      <c r="O23" s="20">
        <f t="shared" si="9"/>
        <v>30</v>
      </c>
      <c r="P23" s="47">
        <v>0.5181</v>
      </c>
    </row>
    <row r="24" spans="1:16" s="20" customFormat="1" x14ac:dyDescent="0.3">
      <c r="A24" s="20" t="s">
        <v>82</v>
      </c>
      <c r="B24" s="20" t="s">
        <v>271</v>
      </c>
      <c r="C24" s="48" t="s">
        <v>193</v>
      </c>
      <c r="D24" s="20" t="s">
        <v>74</v>
      </c>
      <c r="E24" s="20" t="s">
        <v>74</v>
      </c>
      <c r="F24" s="20" t="s">
        <v>137</v>
      </c>
      <c r="G24" s="20" t="s">
        <v>142</v>
      </c>
      <c r="H24" s="20" t="s">
        <v>5</v>
      </c>
      <c r="I24" s="46" t="s">
        <v>6</v>
      </c>
      <c r="J24" s="20">
        <v>2016</v>
      </c>
      <c r="K24" s="20">
        <v>2019</v>
      </c>
      <c r="L24" s="20" t="s">
        <v>272</v>
      </c>
      <c r="P24" s="47">
        <v>0.29349999999999998</v>
      </c>
    </row>
    <row r="25" spans="1:16" s="48" customFormat="1" x14ac:dyDescent="0.3">
      <c r="A25" s="48" t="s">
        <v>99</v>
      </c>
      <c r="B25" s="20" t="s">
        <v>197</v>
      </c>
      <c r="C25" s="48" t="s">
        <v>193</v>
      </c>
      <c r="D25" s="48" t="s">
        <v>74</v>
      </c>
      <c r="E25" s="48" t="s">
        <v>74</v>
      </c>
      <c r="F25" s="48" t="s">
        <v>137</v>
      </c>
      <c r="G25" s="48" t="s">
        <v>139</v>
      </c>
      <c r="H25" s="48" t="s">
        <v>9</v>
      </c>
      <c r="I25" s="48" t="s">
        <v>11</v>
      </c>
      <c r="J25" s="48">
        <v>2014</v>
      </c>
      <c r="K25" s="48">
        <v>2019</v>
      </c>
      <c r="L25" s="48" t="s">
        <v>138</v>
      </c>
      <c r="P25" s="47">
        <v>2.82</v>
      </c>
    </row>
    <row r="26" spans="1:16" s="48" customFormat="1" x14ac:dyDescent="0.3">
      <c r="A26" s="48" t="s">
        <v>275</v>
      </c>
      <c r="B26" s="20" t="s">
        <v>276</v>
      </c>
      <c r="C26" s="48" t="s">
        <v>193</v>
      </c>
      <c r="D26" s="48" t="s">
        <v>74</v>
      </c>
      <c r="E26" s="48" t="s">
        <v>277</v>
      </c>
      <c r="F26" s="48" t="s">
        <v>123</v>
      </c>
      <c r="G26" s="48" t="s">
        <v>156</v>
      </c>
      <c r="H26" s="48" t="s">
        <v>204</v>
      </c>
      <c r="I26" s="48" t="s">
        <v>6</v>
      </c>
      <c r="L26" s="48" t="s">
        <v>138</v>
      </c>
      <c r="P26" s="47">
        <v>13</v>
      </c>
    </row>
    <row r="27" spans="1:16" s="20" customFormat="1" x14ac:dyDescent="0.3">
      <c r="A27" s="20" t="s">
        <v>36</v>
      </c>
      <c r="B27" s="20" t="s">
        <v>335</v>
      </c>
      <c r="C27" s="48" t="s">
        <v>193</v>
      </c>
      <c r="D27" s="20" t="s">
        <v>74</v>
      </c>
      <c r="E27" s="20" t="s">
        <v>74</v>
      </c>
      <c r="F27" s="20" t="s">
        <v>137</v>
      </c>
      <c r="G27" s="20" t="s">
        <v>142</v>
      </c>
      <c r="H27" s="20" t="s">
        <v>5</v>
      </c>
      <c r="I27" s="46" t="s">
        <v>6</v>
      </c>
      <c r="J27" s="20">
        <v>2016</v>
      </c>
      <c r="K27" s="20">
        <v>2019</v>
      </c>
      <c r="L27" s="20" t="s">
        <v>336</v>
      </c>
      <c r="P27" s="47">
        <v>6.32</v>
      </c>
    </row>
    <row r="28" spans="1:16" s="20" customFormat="1" x14ac:dyDescent="0.3">
      <c r="A28" s="20" t="s">
        <v>38</v>
      </c>
      <c r="B28" s="20" t="s">
        <v>136</v>
      </c>
      <c r="C28" s="20" t="s">
        <v>124</v>
      </c>
      <c r="D28" s="20" t="s">
        <v>74</v>
      </c>
      <c r="E28" s="20" t="s">
        <v>74</v>
      </c>
      <c r="F28" s="20" t="s">
        <v>137</v>
      </c>
      <c r="G28" s="20" t="s">
        <v>139</v>
      </c>
      <c r="H28" s="20" t="s">
        <v>9</v>
      </c>
      <c r="I28" s="20" t="s">
        <v>11</v>
      </c>
      <c r="J28" s="20">
        <v>2014</v>
      </c>
      <c r="K28" s="20">
        <v>2019</v>
      </c>
      <c r="L28" s="20" t="s">
        <v>138</v>
      </c>
      <c r="P28" s="29">
        <v>2.4</v>
      </c>
    </row>
    <row r="29" spans="1:16" s="20" customFormat="1" x14ac:dyDescent="0.3">
      <c r="B29" s="20" t="s">
        <v>285</v>
      </c>
      <c r="C29" s="20" t="s">
        <v>124</v>
      </c>
      <c r="D29" s="20" t="s">
        <v>74</v>
      </c>
      <c r="E29" s="20" t="s">
        <v>74</v>
      </c>
      <c r="F29" s="20" t="s">
        <v>137</v>
      </c>
      <c r="G29" s="20" t="s">
        <v>142</v>
      </c>
      <c r="H29" s="20" t="s">
        <v>5</v>
      </c>
      <c r="I29" s="20" t="s">
        <v>5</v>
      </c>
      <c r="J29" s="20">
        <v>2016</v>
      </c>
      <c r="K29" s="20">
        <v>2019</v>
      </c>
      <c r="L29" s="20" t="s">
        <v>138</v>
      </c>
      <c r="P29" s="29">
        <v>1.4848999999999997</v>
      </c>
    </row>
    <row r="30" spans="1:16" s="20" customFormat="1" x14ac:dyDescent="0.3">
      <c r="B30" s="20" t="s">
        <v>323</v>
      </c>
      <c r="C30" s="20" t="s">
        <v>124</v>
      </c>
      <c r="D30" s="20" t="s">
        <v>74</v>
      </c>
      <c r="E30" s="20" t="s">
        <v>74</v>
      </c>
      <c r="F30" s="20" t="s">
        <v>123</v>
      </c>
      <c r="G30" s="20" t="s">
        <v>287</v>
      </c>
      <c r="H30" s="20" t="s">
        <v>204</v>
      </c>
      <c r="I30" s="20" t="s">
        <v>204</v>
      </c>
      <c r="J30" s="20">
        <v>2018</v>
      </c>
      <c r="K30" s="20">
        <v>2023</v>
      </c>
      <c r="L30" s="20" t="s">
        <v>322</v>
      </c>
      <c r="N30" s="20">
        <v>4.5999999999999996</v>
      </c>
      <c r="P30" s="29">
        <v>15.440000000000001</v>
      </c>
    </row>
    <row r="31" spans="1:16" s="20" customFormat="1" x14ac:dyDescent="0.3">
      <c r="A31" s="20" t="s">
        <v>51</v>
      </c>
      <c r="B31" s="20" t="s">
        <v>140</v>
      </c>
      <c r="C31" s="20" t="s">
        <v>124</v>
      </c>
      <c r="D31" s="20" t="s">
        <v>74</v>
      </c>
      <c r="E31" s="20" t="s">
        <v>74</v>
      </c>
      <c r="F31" s="20" t="s">
        <v>137</v>
      </c>
      <c r="G31" s="20" t="s">
        <v>139</v>
      </c>
      <c r="H31" s="20" t="s">
        <v>9</v>
      </c>
      <c r="I31" s="20" t="s">
        <v>11</v>
      </c>
      <c r="J31" s="20">
        <v>2014</v>
      </c>
      <c r="K31" s="20">
        <v>2019</v>
      </c>
      <c r="L31" s="20" t="s">
        <v>138</v>
      </c>
      <c r="P31" s="29">
        <v>2.19</v>
      </c>
    </row>
    <row r="32" spans="1:16" s="20" customFormat="1" x14ac:dyDescent="0.3">
      <c r="A32" s="20" t="s">
        <v>216</v>
      </c>
      <c r="B32" s="20" t="s">
        <v>162</v>
      </c>
      <c r="C32" s="20" t="s">
        <v>161</v>
      </c>
      <c r="D32" s="20" t="s">
        <v>74</v>
      </c>
      <c r="E32" s="20" t="s">
        <v>74</v>
      </c>
      <c r="F32" s="20" t="s">
        <v>137</v>
      </c>
      <c r="G32" s="20" t="s">
        <v>139</v>
      </c>
      <c r="H32" s="20" t="s">
        <v>9</v>
      </c>
      <c r="I32" s="20" t="s">
        <v>11</v>
      </c>
      <c r="J32" s="20">
        <v>2014</v>
      </c>
      <c r="K32" s="20">
        <v>2019</v>
      </c>
      <c r="L32" s="20" t="s">
        <v>138</v>
      </c>
      <c r="P32" s="29">
        <v>2.88</v>
      </c>
    </row>
    <row r="33" spans="1:16" s="20" customFormat="1" x14ac:dyDescent="0.3">
      <c r="A33" s="20" t="s">
        <v>217</v>
      </c>
      <c r="B33" s="20" t="s">
        <v>163</v>
      </c>
      <c r="C33" s="20" t="s">
        <v>161</v>
      </c>
      <c r="D33" s="20" t="s">
        <v>74</v>
      </c>
      <c r="E33" s="20" t="s">
        <v>74</v>
      </c>
      <c r="F33" s="20" t="s">
        <v>137</v>
      </c>
      <c r="G33" s="20" t="s">
        <v>139</v>
      </c>
      <c r="H33" s="20" t="s">
        <v>9</v>
      </c>
      <c r="I33" s="20" t="s">
        <v>11</v>
      </c>
      <c r="J33" s="20">
        <v>2014</v>
      </c>
      <c r="K33" s="20">
        <v>2019</v>
      </c>
      <c r="L33" s="20" t="s">
        <v>138</v>
      </c>
      <c r="P33" s="29">
        <v>4.8099999999999996</v>
      </c>
    </row>
    <row r="34" spans="1:16" s="20" customFormat="1" x14ac:dyDescent="0.3">
      <c r="A34" s="20" t="s">
        <v>54</v>
      </c>
      <c r="B34" s="20" t="s">
        <v>233</v>
      </c>
      <c r="C34" s="20" t="s">
        <v>161</v>
      </c>
      <c r="D34" s="20" t="s">
        <v>74</v>
      </c>
      <c r="E34" s="20" t="s">
        <v>74</v>
      </c>
      <c r="F34" s="20" t="s">
        <v>137</v>
      </c>
      <c r="G34" s="20" t="s">
        <v>139</v>
      </c>
      <c r="H34" s="20" t="s">
        <v>9</v>
      </c>
      <c r="I34" s="20" t="s">
        <v>11</v>
      </c>
      <c r="J34" s="20">
        <v>2014</v>
      </c>
      <c r="K34" s="20">
        <v>2019</v>
      </c>
      <c r="L34" s="20" t="s">
        <v>138</v>
      </c>
      <c r="P34" s="29">
        <v>3.19</v>
      </c>
    </row>
    <row r="35" spans="1:16" s="20" customFormat="1" x14ac:dyDescent="0.3">
      <c r="A35" s="20" t="s">
        <v>61</v>
      </c>
      <c r="B35" s="20" t="s">
        <v>68</v>
      </c>
      <c r="C35" s="20" t="s">
        <v>124</v>
      </c>
      <c r="D35" s="20" t="s">
        <v>74</v>
      </c>
      <c r="E35" s="20" t="s">
        <v>74</v>
      </c>
      <c r="F35" s="20" t="s">
        <v>137</v>
      </c>
      <c r="G35" s="20" t="s">
        <v>142</v>
      </c>
      <c r="H35" s="20" t="s">
        <v>5</v>
      </c>
      <c r="I35" s="20" t="s">
        <v>5</v>
      </c>
      <c r="J35" s="20">
        <v>2016</v>
      </c>
      <c r="K35" s="20">
        <v>2019</v>
      </c>
      <c r="L35" s="20" t="s">
        <v>138</v>
      </c>
      <c r="P35" s="29">
        <v>2.2559999999999998</v>
      </c>
    </row>
    <row r="36" spans="1:16" s="20" customFormat="1" x14ac:dyDescent="0.3">
      <c r="B36" s="20" t="s">
        <v>149</v>
      </c>
      <c r="C36" s="20" t="s">
        <v>143</v>
      </c>
      <c r="D36" s="20" t="s">
        <v>74</v>
      </c>
      <c r="E36" s="20" t="s">
        <v>74</v>
      </c>
      <c r="F36" s="20" t="s">
        <v>137</v>
      </c>
      <c r="G36" s="20" t="s">
        <v>139</v>
      </c>
      <c r="H36" s="20" t="s">
        <v>9</v>
      </c>
      <c r="I36" s="20" t="s">
        <v>11</v>
      </c>
      <c r="L36" s="20" t="s">
        <v>138</v>
      </c>
      <c r="P36" s="29">
        <v>3.19</v>
      </c>
    </row>
    <row r="37" spans="1:16" s="20" customFormat="1" x14ac:dyDescent="0.3">
      <c r="B37" s="20" t="s">
        <v>150</v>
      </c>
      <c r="C37" s="20" t="s">
        <v>124</v>
      </c>
      <c r="D37" s="20" t="s">
        <v>74</v>
      </c>
      <c r="E37" s="20" t="s">
        <v>195</v>
      </c>
      <c r="F37" s="20" t="s">
        <v>123</v>
      </c>
      <c r="G37" s="20" t="s">
        <v>8</v>
      </c>
      <c r="H37" s="20" t="s">
        <v>9</v>
      </c>
      <c r="I37" s="20" t="s">
        <v>11</v>
      </c>
      <c r="L37" s="20" t="s">
        <v>151</v>
      </c>
      <c r="M37" s="20" t="s">
        <v>152</v>
      </c>
      <c r="P37" s="29">
        <v>5330</v>
      </c>
    </row>
    <row r="38" spans="1:16" s="20" customFormat="1" x14ac:dyDescent="0.3">
      <c r="A38" s="20" t="s">
        <v>39</v>
      </c>
      <c r="B38" s="20" t="str">
        <f>B37&amp;" (functional unit converted from 1 ton to 1 kg)"</f>
        <v>Aluminum Cold-Rolled Sheet and plate (functional unit converted from 1 ton to 1 kg)</v>
      </c>
      <c r="C38" s="20" t="str">
        <f>C37</f>
        <v>HVAC</v>
      </c>
      <c r="D38" s="20" t="s">
        <v>74</v>
      </c>
      <c r="E38" s="20" t="s">
        <v>194</v>
      </c>
      <c r="F38" s="20" t="str">
        <f t="shared" ref="F38:K38" si="10">F37</f>
        <v>EPD</v>
      </c>
      <c r="G38" s="20" t="str">
        <f t="shared" si="10"/>
        <v>UL</v>
      </c>
      <c r="H38" s="20" t="str">
        <f t="shared" si="10"/>
        <v>USA</v>
      </c>
      <c r="I38" s="20" t="str">
        <f t="shared" si="10"/>
        <v>Northamerica</v>
      </c>
      <c r="J38" s="20">
        <f t="shared" si="10"/>
        <v>0</v>
      </c>
      <c r="K38" s="20">
        <f t="shared" si="10"/>
        <v>0</v>
      </c>
      <c r="L38" s="20" t="s">
        <v>138</v>
      </c>
      <c r="M38" s="20" t="str">
        <f t="shared" ref="M38" si="11">M37</f>
        <v>CML 2001</v>
      </c>
      <c r="P38" s="29">
        <v>5.33</v>
      </c>
    </row>
    <row r="39" spans="1:16" s="20" customFormat="1" x14ac:dyDescent="0.3">
      <c r="A39" s="20" t="s">
        <v>68</v>
      </c>
      <c r="B39" s="20" t="s">
        <v>68</v>
      </c>
      <c r="C39" s="20" t="s">
        <v>124</v>
      </c>
      <c r="D39" s="20" t="s">
        <v>74</v>
      </c>
      <c r="E39" s="20" t="s">
        <v>74</v>
      </c>
      <c r="F39" s="20" t="s">
        <v>137</v>
      </c>
      <c r="G39" s="20" t="s">
        <v>142</v>
      </c>
      <c r="H39" s="20" t="s">
        <v>5</v>
      </c>
      <c r="I39" s="20" t="s">
        <v>5</v>
      </c>
      <c r="J39" s="20">
        <v>2016</v>
      </c>
      <c r="K39" s="20">
        <v>2019</v>
      </c>
      <c r="L39" s="20" t="s">
        <v>138</v>
      </c>
      <c r="P39" s="29">
        <v>2.2559999999999998</v>
      </c>
    </row>
    <row r="40" spans="1:16" s="20" customFormat="1" x14ac:dyDescent="0.3">
      <c r="B40" s="20" t="s">
        <v>141</v>
      </c>
      <c r="C40" s="20" t="s">
        <v>124</v>
      </c>
      <c r="D40" s="20" t="s">
        <v>74</v>
      </c>
      <c r="E40" s="20" t="s">
        <v>74</v>
      </c>
      <c r="F40" s="20" t="s">
        <v>137</v>
      </c>
      <c r="G40" s="20" t="s">
        <v>142</v>
      </c>
      <c r="H40" s="20" t="s">
        <v>5</v>
      </c>
      <c r="I40" s="20" t="s">
        <v>5</v>
      </c>
      <c r="J40" s="20">
        <v>2016</v>
      </c>
      <c r="K40" s="20">
        <v>2019</v>
      </c>
      <c r="L40" s="20" t="s">
        <v>138</v>
      </c>
      <c r="P40" s="29">
        <v>4.63</v>
      </c>
    </row>
    <row r="41" spans="1:16" s="20" customFormat="1" x14ac:dyDescent="0.3">
      <c r="B41" s="49" t="s">
        <v>153</v>
      </c>
      <c r="C41" s="20" t="s">
        <v>124</v>
      </c>
      <c r="D41" s="20" t="s">
        <v>74</v>
      </c>
      <c r="E41" s="20" t="s">
        <v>74</v>
      </c>
      <c r="F41" s="20" t="s">
        <v>137</v>
      </c>
      <c r="G41" s="20" t="s">
        <v>142</v>
      </c>
      <c r="H41" s="20" t="s">
        <v>5</v>
      </c>
      <c r="I41" s="20" t="s">
        <v>5</v>
      </c>
      <c r="J41" s="20">
        <v>2016</v>
      </c>
      <c r="K41" s="20">
        <v>2019</v>
      </c>
      <c r="L41" s="20" t="s">
        <v>154</v>
      </c>
      <c r="N41" s="20">
        <v>144</v>
      </c>
      <c r="P41" s="29">
        <v>449.3</v>
      </c>
    </row>
    <row r="42" spans="1:16" s="20" customFormat="1" x14ac:dyDescent="0.3">
      <c r="A42" s="20" t="s">
        <v>47</v>
      </c>
      <c r="B42" s="49" t="str">
        <f>B41</f>
        <v>Electric heat pump (air-water) 10 kW; 1 piece (315lb)</v>
      </c>
      <c r="C42" s="49" t="str">
        <f t="shared" ref="C42:M42" si="12">C41</f>
        <v>HVAC</v>
      </c>
      <c r="D42" s="49" t="str">
        <f t="shared" si="12"/>
        <v>NA</v>
      </c>
      <c r="E42" s="49" t="str">
        <f t="shared" si="12"/>
        <v>NA</v>
      </c>
      <c r="F42" s="49" t="str">
        <f t="shared" si="12"/>
        <v>Database</v>
      </c>
      <c r="G42" s="49" t="str">
        <f t="shared" si="12"/>
        <v>Oekobaudat</v>
      </c>
      <c r="H42" s="49" t="str">
        <f t="shared" si="12"/>
        <v>Germany</v>
      </c>
      <c r="I42" s="49" t="str">
        <f t="shared" si="12"/>
        <v>Germany</v>
      </c>
      <c r="J42" s="49">
        <f t="shared" si="12"/>
        <v>2016</v>
      </c>
      <c r="K42" s="49">
        <f t="shared" si="12"/>
        <v>2019</v>
      </c>
      <c r="L42" s="49" t="s">
        <v>138</v>
      </c>
      <c r="M42" s="49">
        <f t="shared" si="12"/>
        <v>0</v>
      </c>
      <c r="N42" s="49">
        <v>144</v>
      </c>
      <c r="O42" s="49"/>
      <c r="P42" s="50">
        <v>3.1419580419580422</v>
      </c>
    </row>
    <row r="43" spans="1:16" s="20" customFormat="1" x14ac:dyDescent="0.3">
      <c r="B43" s="20" t="s">
        <v>158</v>
      </c>
      <c r="C43" s="20" t="s">
        <v>124</v>
      </c>
      <c r="D43" s="20" t="s">
        <v>74</v>
      </c>
      <c r="E43" s="20" t="s">
        <v>74</v>
      </c>
      <c r="F43" s="20" t="s">
        <v>137</v>
      </c>
      <c r="G43" s="20" t="s">
        <v>142</v>
      </c>
      <c r="H43" s="20" t="s">
        <v>5</v>
      </c>
      <c r="I43" s="20" t="s">
        <v>5</v>
      </c>
      <c r="J43" s="20">
        <v>2016</v>
      </c>
      <c r="K43" s="20">
        <v>2019</v>
      </c>
      <c r="L43" s="20" t="s">
        <v>210</v>
      </c>
      <c r="N43" s="20">
        <v>283</v>
      </c>
      <c r="P43" s="29">
        <v>3439</v>
      </c>
    </row>
    <row r="44" spans="1:16" s="20" customFormat="1" x14ac:dyDescent="0.3">
      <c r="A44" s="20" t="s">
        <v>67</v>
      </c>
      <c r="B44" s="20" t="str">
        <f>B43</f>
        <v>Gas condensing boiler120-400 kW (upright unit); 1 piece</v>
      </c>
      <c r="C44" s="20" t="str">
        <f t="shared" ref="C44:M44" si="13">C43</f>
        <v>HVAC</v>
      </c>
      <c r="D44" s="20" t="str">
        <f t="shared" si="13"/>
        <v>NA</v>
      </c>
      <c r="E44" s="20" t="str">
        <f t="shared" si="13"/>
        <v>NA</v>
      </c>
      <c r="F44" s="20" t="str">
        <f t="shared" si="13"/>
        <v>Database</v>
      </c>
      <c r="G44" s="20" t="str">
        <f t="shared" si="13"/>
        <v>Oekobaudat</v>
      </c>
      <c r="H44" s="20" t="str">
        <f t="shared" si="13"/>
        <v>Germany</v>
      </c>
      <c r="I44" s="20" t="str">
        <f t="shared" si="13"/>
        <v>Germany</v>
      </c>
      <c r="J44" s="20">
        <f t="shared" si="13"/>
        <v>2016</v>
      </c>
      <c r="K44" s="20">
        <f t="shared" si="13"/>
        <v>2019</v>
      </c>
      <c r="L44" s="20" t="s">
        <v>209</v>
      </c>
      <c r="M44" s="20">
        <f t="shared" si="13"/>
        <v>0</v>
      </c>
      <c r="N44" s="20">
        <v>283</v>
      </c>
      <c r="P44" s="29">
        <v>12.151943462897526</v>
      </c>
    </row>
    <row r="45" spans="1:16" s="20" customFormat="1" x14ac:dyDescent="0.3">
      <c r="A45" s="20" t="s">
        <v>340</v>
      </c>
      <c r="B45" s="20" t="s">
        <v>159</v>
      </c>
      <c r="C45" s="20" t="s">
        <v>124</v>
      </c>
      <c r="D45" s="20" t="s">
        <v>74</v>
      </c>
      <c r="E45" s="20" t="s">
        <v>74</v>
      </c>
      <c r="F45" s="20" t="s">
        <v>137</v>
      </c>
      <c r="G45" s="20" t="s">
        <v>142</v>
      </c>
      <c r="H45" s="20" t="s">
        <v>5</v>
      </c>
      <c r="I45" s="20" t="s">
        <v>5</v>
      </c>
      <c r="J45" s="20">
        <v>2016</v>
      </c>
      <c r="K45" s="20">
        <v>2019</v>
      </c>
      <c r="L45" s="20" t="s">
        <v>160</v>
      </c>
      <c r="N45" s="20">
        <v>144</v>
      </c>
      <c r="P45" s="29">
        <v>275.3</v>
      </c>
    </row>
    <row r="46" spans="1:16" s="20" customFormat="1" x14ac:dyDescent="0.3">
      <c r="A46" s="20" t="s">
        <v>69</v>
      </c>
      <c r="B46" s="20" t="str">
        <f>B45</f>
        <v>Electric heat pump (water-water) 10 kW; 1 piece (en</v>
      </c>
      <c r="C46" s="20" t="str">
        <f t="shared" ref="C46:M47" si="14">C45</f>
        <v>HVAC</v>
      </c>
      <c r="D46" s="20" t="str">
        <f t="shared" si="14"/>
        <v>NA</v>
      </c>
      <c r="E46" s="20" t="str">
        <f t="shared" si="14"/>
        <v>NA</v>
      </c>
      <c r="F46" s="20" t="str">
        <f t="shared" si="14"/>
        <v>Database</v>
      </c>
      <c r="G46" s="20" t="str">
        <f t="shared" si="14"/>
        <v>Oekobaudat</v>
      </c>
      <c r="H46" s="20" t="str">
        <f t="shared" si="14"/>
        <v>Germany</v>
      </c>
      <c r="I46" s="20" t="str">
        <f t="shared" si="14"/>
        <v>Germany</v>
      </c>
      <c r="J46" s="20">
        <f t="shared" si="14"/>
        <v>2016</v>
      </c>
      <c r="K46" s="20">
        <f t="shared" si="14"/>
        <v>2019</v>
      </c>
      <c r="L46" s="20" t="s">
        <v>209</v>
      </c>
      <c r="M46" s="20">
        <f t="shared" si="14"/>
        <v>0</v>
      </c>
      <c r="N46" s="20">
        <v>144</v>
      </c>
      <c r="P46" s="29">
        <v>1.9118055555555555</v>
      </c>
    </row>
    <row r="47" spans="1:16" s="20" customFormat="1" x14ac:dyDescent="0.3">
      <c r="A47" s="20" t="s">
        <v>231</v>
      </c>
      <c r="B47" s="20" t="str">
        <f>B46</f>
        <v>Electric heat pump (water-water) 10 kW; 1 piece (en</v>
      </c>
      <c r="C47" s="20" t="str">
        <f t="shared" si="14"/>
        <v>HVAC</v>
      </c>
      <c r="D47" s="20" t="str">
        <f t="shared" si="14"/>
        <v>NA</v>
      </c>
      <c r="E47" s="20" t="str">
        <f t="shared" si="14"/>
        <v>NA</v>
      </c>
      <c r="F47" s="20" t="str">
        <f t="shared" si="14"/>
        <v>Database</v>
      </c>
      <c r="G47" s="20" t="str">
        <f t="shared" si="14"/>
        <v>Oekobaudat</v>
      </c>
      <c r="H47" s="20" t="str">
        <f t="shared" si="14"/>
        <v>Germany</v>
      </c>
      <c r="I47" s="20" t="str">
        <f t="shared" si="14"/>
        <v>Germany</v>
      </c>
      <c r="J47" s="20">
        <f t="shared" si="14"/>
        <v>2016</v>
      </c>
      <c r="K47" s="20">
        <f t="shared" si="14"/>
        <v>2019</v>
      </c>
      <c r="L47" s="20" t="s">
        <v>209</v>
      </c>
      <c r="M47" s="20">
        <f t="shared" si="14"/>
        <v>0</v>
      </c>
      <c r="N47" s="20">
        <v>144</v>
      </c>
      <c r="P47" s="29">
        <v>1.9118055555555555</v>
      </c>
    </row>
    <row r="48" spans="1:16" s="20" customFormat="1" x14ac:dyDescent="0.3">
      <c r="A48" s="20" t="s">
        <v>340</v>
      </c>
      <c r="B48" s="20" t="s">
        <v>331</v>
      </c>
      <c r="C48" s="20" t="s">
        <v>124</v>
      </c>
      <c r="D48" s="20" t="s">
        <v>74</v>
      </c>
      <c r="E48" s="20" t="s">
        <v>74</v>
      </c>
      <c r="F48" s="20" t="s">
        <v>137</v>
      </c>
      <c r="G48" s="20" t="s">
        <v>142</v>
      </c>
      <c r="H48" s="20" t="s">
        <v>5</v>
      </c>
      <c r="I48" s="20" t="s">
        <v>5</v>
      </c>
      <c r="J48" s="20">
        <v>2016</v>
      </c>
      <c r="K48" s="20">
        <v>2019</v>
      </c>
      <c r="L48" s="20" t="s">
        <v>215</v>
      </c>
      <c r="M48" s="20" t="s">
        <v>74</v>
      </c>
      <c r="N48" s="20">
        <v>168</v>
      </c>
      <c r="O48" s="51">
        <v>168</v>
      </c>
      <c r="P48" s="52">
        <v>339.4</v>
      </c>
    </row>
    <row r="49" spans="1:16" s="20" customFormat="1" x14ac:dyDescent="0.3">
      <c r="A49" s="20" t="s">
        <v>340</v>
      </c>
      <c r="B49" s="20" t="s">
        <v>341</v>
      </c>
      <c r="C49" s="20" t="s">
        <v>124</v>
      </c>
      <c r="D49" s="20" t="s">
        <v>74</v>
      </c>
      <c r="E49" s="20" t="s">
        <v>74</v>
      </c>
      <c r="F49" s="20" t="s">
        <v>137</v>
      </c>
      <c r="G49" s="20" t="s">
        <v>142</v>
      </c>
      <c r="H49" s="20" t="s">
        <v>5</v>
      </c>
      <c r="I49" s="20" t="s">
        <v>5</v>
      </c>
      <c r="J49" s="20">
        <v>2016</v>
      </c>
      <c r="K49" s="20">
        <v>2019</v>
      </c>
      <c r="L49" s="20" t="s">
        <v>215</v>
      </c>
      <c r="M49" s="20" t="s">
        <v>74</v>
      </c>
      <c r="N49" s="20">
        <v>168</v>
      </c>
      <c r="O49" s="51">
        <v>168</v>
      </c>
      <c r="P49" s="52">
        <v>837.7</v>
      </c>
    </row>
    <row r="50" spans="1:16" s="51" customFormat="1" x14ac:dyDescent="0.3">
      <c r="A50" s="51" t="s">
        <v>65</v>
      </c>
      <c r="B50" s="20" t="s">
        <v>341</v>
      </c>
      <c r="N50" s="51">
        <v>168</v>
      </c>
      <c r="O50" s="51">
        <f>O49</f>
        <v>168</v>
      </c>
      <c r="P50" s="52">
        <v>4.9863095238095241</v>
      </c>
    </row>
    <row r="51" spans="1:16" s="51" customFormat="1" x14ac:dyDescent="0.3">
      <c r="A51" s="51" t="s">
        <v>49</v>
      </c>
      <c r="B51" s="20" t="s">
        <v>341</v>
      </c>
      <c r="P51" s="52">
        <v>4.9863095238095241</v>
      </c>
    </row>
    <row r="52" spans="1:16" s="51" customFormat="1" x14ac:dyDescent="0.3">
      <c r="B52" s="51" t="s">
        <v>330</v>
      </c>
      <c r="C52" s="51">
        <f t="shared" ref="C52:E53" si="15">C50</f>
        <v>0</v>
      </c>
      <c r="D52" s="51">
        <f t="shared" si="15"/>
        <v>0</v>
      </c>
      <c r="E52" s="51">
        <f t="shared" si="15"/>
        <v>0</v>
      </c>
      <c r="F52" s="51" t="str">
        <f t="shared" ref="F52:K52" si="16">F49</f>
        <v>Database</v>
      </c>
      <c r="G52" s="51" t="str">
        <f t="shared" si="16"/>
        <v>Oekobaudat</v>
      </c>
      <c r="H52" s="51" t="str">
        <f t="shared" si="16"/>
        <v>Germany</v>
      </c>
      <c r="I52" s="51" t="str">
        <f t="shared" si="16"/>
        <v>Germany</v>
      </c>
      <c r="J52" s="51">
        <f t="shared" si="16"/>
        <v>2016</v>
      </c>
      <c r="K52" s="51">
        <f t="shared" si="16"/>
        <v>2019</v>
      </c>
      <c r="L52" s="51" t="s">
        <v>215</v>
      </c>
      <c r="M52" s="51" t="s">
        <v>74</v>
      </c>
      <c r="N52" s="51">
        <v>704</v>
      </c>
      <c r="O52" s="51">
        <v>704</v>
      </c>
      <c r="P52" s="52">
        <v>2695</v>
      </c>
    </row>
    <row r="53" spans="1:16" s="51" customFormat="1" x14ac:dyDescent="0.3">
      <c r="A53" s="51" t="s">
        <v>60</v>
      </c>
      <c r="B53" s="51" t="s">
        <v>330</v>
      </c>
      <c r="C53" s="51">
        <f t="shared" si="15"/>
        <v>0</v>
      </c>
      <c r="D53" s="51">
        <f t="shared" si="15"/>
        <v>0</v>
      </c>
      <c r="E53" s="51">
        <f t="shared" si="15"/>
        <v>0</v>
      </c>
      <c r="F53" s="51">
        <f t="shared" ref="F53:K54" si="17">F50</f>
        <v>0</v>
      </c>
      <c r="G53" s="51">
        <f t="shared" si="17"/>
        <v>0</v>
      </c>
      <c r="H53" s="51">
        <f t="shared" si="17"/>
        <v>0</v>
      </c>
      <c r="I53" s="51">
        <f t="shared" si="17"/>
        <v>0</v>
      </c>
      <c r="J53" s="51">
        <f t="shared" si="17"/>
        <v>0</v>
      </c>
      <c r="K53" s="51">
        <f t="shared" si="17"/>
        <v>0</v>
      </c>
      <c r="L53" s="51" t="s">
        <v>215</v>
      </c>
      <c r="M53" s="51" t="s">
        <v>74</v>
      </c>
      <c r="N53" s="51">
        <v>704</v>
      </c>
      <c r="O53" s="51">
        <v>704</v>
      </c>
      <c r="P53" s="52">
        <v>3.828125</v>
      </c>
    </row>
    <row r="54" spans="1:16" s="51" customFormat="1" x14ac:dyDescent="0.3">
      <c r="A54" s="51" t="s">
        <v>50</v>
      </c>
      <c r="B54" s="51" t="str">
        <f>B53</f>
        <v xml:space="preserve">Ventilation centralized with heat recovery per 10000 m3/h; 1 piece, 704kg </v>
      </c>
      <c r="C54" s="51">
        <f>C53</f>
        <v>0</v>
      </c>
      <c r="D54" s="51">
        <f>D53</f>
        <v>0</v>
      </c>
      <c r="E54" s="51">
        <f>E53</f>
        <v>0</v>
      </c>
      <c r="F54" s="51">
        <f t="shared" si="17"/>
        <v>0</v>
      </c>
      <c r="G54" s="51">
        <f t="shared" si="17"/>
        <v>0</v>
      </c>
      <c r="H54" s="51">
        <f t="shared" si="17"/>
        <v>0</v>
      </c>
      <c r="I54" s="51">
        <f t="shared" si="17"/>
        <v>0</v>
      </c>
      <c r="J54" s="51">
        <f t="shared" si="17"/>
        <v>0</v>
      </c>
      <c r="K54" s="51">
        <f t="shared" si="17"/>
        <v>0</v>
      </c>
      <c r="L54" s="51" t="s">
        <v>215</v>
      </c>
      <c r="M54" s="51" t="s">
        <v>74</v>
      </c>
      <c r="N54" s="51">
        <v>704</v>
      </c>
      <c r="O54" s="51">
        <v>704</v>
      </c>
      <c r="P54" s="52">
        <v>3.828125</v>
      </c>
    </row>
    <row r="55" spans="1:16" s="51" customFormat="1" x14ac:dyDescent="0.3">
      <c r="B55" s="51" t="s">
        <v>319</v>
      </c>
      <c r="C55" s="51" t="s">
        <v>124</v>
      </c>
      <c r="D55" s="51" t="s">
        <v>74</v>
      </c>
      <c r="E55" s="51" t="s">
        <v>320</v>
      </c>
      <c r="F55" s="20" t="s">
        <v>123</v>
      </c>
      <c r="G55" s="51" t="s">
        <v>287</v>
      </c>
      <c r="H55" s="51" t="s">
        <v>204</v>
      </c>
      <c r="I55" s="51" t="s">
        <v>204</v>
      </c>
      <c r="J55" s="51">
        <v>2016</v>
      </c>
      <c r="K55" s="51">
        <v>2021</v>
      </c>
      <c r="L55" s="51" t="s">
        <v>321</v>
      </c>
      <c r="M55" s="51" t="s">
        <v>74</v>
      </c>
      <c r="N55" s="51">
        <v>35.72</v>
      </c>
      <c r="P55" s="29">
        <v>97000</v>
      </c>
    </row>
    <row r="56" spans="1:16" s="51" customFormat="1" x14ac:dyDescent="0.3">
      <c r="B56" s="51" t="s">
        <v>155</v>
      </c>
      <c r="C56" s="51" t="s">
        <v>124</v>
      </c>
      <c r="D56" s="51" t="s">
        <v>74</v>
      </c>
      <c r="E56" s="51" t="s">
        <v>327</v>
      </c>
      <c r="F56" s="51" t="s">
        <v>123</v>
      </c>
      <c r="G56" s="51" t="s">
        <v>287</v>
      </c>
      <c r="H56" s="51" t="s">
        <v>204</v>
      </c>
      <c r="I56" s="51" t="s">
        <v>204</v>
      </c>
      <c r="J56" s="51">
        <v>2016</v>
      </c>
      <c r="K56" s="51">
        <v>2021</v>
      </c>
      <c r="L56" s="51" t="s">
        <v>328</v>
      </c>
      <c r="M56" s="51" t="s">
        <v>326</v>
      </c>
      <c r="N56" s="51">
        <v>37</v>
      </c>
      <c r="O56" s="51">
        <f t="shared" ref="O56:O60" si="18">(N56*0.038)/100</f>
        <v>1.406E-2</v>
      </c>
      <c r="P56" s="52">
        <v>151.96</v>
      </c>
    </row>
    <row r="57" spans="1:16" s="51" customFormat="1" x14ac:dyDescent="0.3">
      <c r="A57" s="51" t="s">
        <v>62</v>
      </c>
      <c r="B57" s="51" t="s">
        <v>155</v>
      </c>
      <c r="C57" s="51" t="s">
        <v>124</v>
      </c>
      <c r="D57" s="51" t="s">
        <v>74</v>
      </c>
      <c r="E57" s="51" t="s">
        <v>327</v>
      </c>
      <c r="F57" s="51" t="s">
        <v>123</v>
      </c>
      <c r="G57" s="51" t="s">
        <v>287</v>
      </c>
      <c r="H57" s="51" t="s">
        <v>204</v>
      </c>
      <c r="I57" s="51" t="s">
        <v>204</v>
      </c>
      <c r="J57" s="51">
        <v>2016</v>
      </c>
      <c r="K57" s="51">
        <v>2021</v>
      </c>
      <c r="L57" s="51" t="s">
        <v>328</v>
      </c>
      <c r="M57" s="51" t="s">
        <v>326</v>
      </c>
      <c r="N57" s="51">
        <v>37</v>
      </c>
      <c r="O57" s="51">
        <f t="shared" si="18"/>
        <v>1.406E-2</v>
      </c>
      <c r="P57" s="52">
        <v>4.1070270270270273</v>
      </c>
    </row>
    <row r="58" spans="1:16" s="51" customFormat="1" x14ac:dyDescent="0.3">
      <c r="A58" s="51" t="s">
        <v>41</v>
      </c>
      <c r="B58" s="51" t="s">
        <v>155</v>
      </c>
      <c r="C58" s="51" t="s">
        <v>124</v>
      </c>
      <c r="D58" s="51" t="s">
        <v>74</v>
      </c>
      <c r="E58" s="51" t="s">
        <v>327</v>
      </c>
      <c r="F58" s="51" t="s">
        <v>123</v>
      </c>
      <c r="G58" s="51" t="s">
        <v>287</v>
      </c>
      <c r="H58" s="51" t="s">
        <v>204</v>
      </c>
      <c r="I58" s="51" t="s">
        <v>204</v>
      </c>
      <c r="J58" s="51">
        <v>2016</v>
      </c>
      <c r="K58" s="51">
        <v>2021</v>
      </c>
      <c r="L58" s="51" t="s">
        <v>328</v>
      </c>
      <c r="M58" s="51" t="s">
        <v>326</v>
      </c>
      <c r="N58" s="51">
        <v>37</v>
      </c>
      <c r="O58" s="51">
        <f t="shared" si="18"/>
        <v>1.406E-2</v>
      </c>
      <c r="P58" s="53">
        <v>4.1070270270270273</v>
      </c>
    </row>
    <row r="59" spans="1:16" s="51" customFormat="1" x14ac:dyDescent="0.3">
      <c r="A59" s="51" t="s">
        <v>53</v>
      </c>
      <c r="B59" s="54" t="str">
        <f>B56</f>
        <v>Caisson de ventilation simple flux collective ou tertiaire</v>
      </c>
      <c r="C59" s="54" t="str">
        <f>C56</f>
        <v>HVAC</v>
      </c>
      <c r="D59" s="51" t="s">
        <v>74</v>
      </c>
      <c r="E59" s="51" t="s">
        <v>327</v>
      </c>
      <c r="F59" s="51" t="s">
        <v>123</v>
      </c>
      <c r="G59" s="51" t="s">
        <v>287</v>
      </c>
      <c r="H59" s="51" t="s">
        <v>204</v>
      </c>
      <c r="I59" s="51" t="s">
        <v>204</v>
      </c>
      <c r="J59" s="51">
        <v>2016</v>
      </c>
      <c r="K59" s="51">
        <v>2021</v>
      </c>
      <c r="L59" s="51" t="s">
        <v>328</v>
      </c>
      <c r="M59" s="51" t="s">
        <v>326</v>
      </c>
      <c r="N59" s="51">
        <v>37</v>
      </c>
      <c r="O59" s="51">
        <f t="shared" si="18"/>
        <v>1.406E-2</v>
      </c>
      <c r="P59" s="53">
        <v>4.1070270270270273</v>
      </c>
    </row>
    <row r="60" spans="1:16" s="51" customFormat="1" x14ac:dyDescent="0.3">
      <c r="A60" s="51" t="s">
        <v>63</v>
      </c>
      <c r="B60" s="54" t="str">
        <f>B57</f>
        <v>Caisson de ventilation simple flux collective ou tertiaire</v>
      </c>
      <c r="C60" s="54" t="str">
        <f>C57</f>
        <v>HVAC</v>
      </c>
      <c r="D60" s="51" t="s">
        <v>74</v>
      </c>
      <c r="E60" s="51" t="s">
        <v>327</v>
      </c>
      <c r="F60" s="51" t="s">
        <v>123</v>
      </c>
      <c r="G60" s="51" t="s">
        <v>287</v>
      </c>
      <c r="H60" s="51" t="s">
        <v>204</v>
      </c>
      <c r="I60" s="51" t="s">
        <v>204</v>
      </c>
      <c r="J60" s="51">
        <v>2016</v>
      </c>
      <c r="K60" s="51">
        <v>2021</v>
      </c>
      <c r="L60" s="51" t="s">
        <v>328</v>
      </c>
      <c r="M60" s="51" t="s">
        <v>326</v>
      </c>
      <c r="N60" s="51">
        <v>37</v>
      </c>
      <c r="O60" s="51">
        <f t="shared" si="18"/>
        <v>1.406E-2</v>
      </c>
      <c r="P60" s="53">
        <v>4.1070270270270273</v>
      </c>
    </row>
    <row r="61" spans="1:16" s="51" customFormat="1" x14ac:dyDescent="0.3">
      <c r="B61" s="55" t="s">
        <v>345</v>
      </c>
      <c r="C61" s="51" t="s">
        <v>124</v>
      </c>
      <c r="D61" s="51" t="s">
        <v>196</v>
      </c>
      <c r="E61" s="51" t="s">
        <v>324</v>
      </c>
      <c r="F61" s="51" t="s">
        <v>123</v>
      </c>
      <c r="G61" s="51" t="s">
        <v>156</v>
      </c>
      <c r="H61" s="51" t="s">
        <v>204</v>
      </c>
      <c r="I61" s="51" t="s">
        <v>204</v>
      </c>
      <c r="J61" s="51">
        <v>2018</v>
      </c>
      <c r="K61" s="51">
        <v>2023</v>
      </c>
      <c r="L61" s="51" t="s">
        <v>325</v>
      </c>
      <c r="N61" s="51">
        <v>550</v>
      </c>
      <c r="O61" s="51">
        <v>550</v>
      </c>
      <c r="P61" s="52">
        <v>3736</v>
      </c>
    </row>
    <row r="62" spans="1:16" s="51" customFormat="1" x14ac:dyDescent="0.3">
      <c r="A62" s="51" t="s">
        <v>40</v>
      </c>
      <c r="B62" s="51" t="str">
        <f t="shared" ref="B62:M62" si="19">B61</f>
        <v>Bidirectional ventilation unit for tertiary buildings</v>
      </c>
      <c r="C62" s="51" t="str">
        <f t="shared" si="19"/>
        <v>HVAC</v>
      </c>
      <c r="D62" s="51" t="str">
        <f t="shared" si="19"/>
        <v>AHU</v>
      </c>
      <c r="E62" s="51" t="str">
        <f t="shared" si="19"/>
        <v>ALDES Aéraulique - CALADAIR - FRANCE AIR - ZEHNDER Group - UNICLIMA</v>
      </c>
      <c r="F62" s="51" t="str">
        <f t="shared" si="19"/>
        <v>EPD</v>
      </c>
      <c r="G62" s="51" t="str">
        <f t="shared" si="19"/>
        <v xml:space="preserve">PEP </v>
      </c>
      <c r="H62" s="51" t="str">
        <f t="shared" si="19"/>
        <v>France</v>
      </c>
      <c r="I62" s="51" t="str">
        <f t="shared" si="19"/>
        <v>France</v>
      </c>
      <c r="J62" s="51">
        <f t="shared" si="19"/>
        <v>2018</v>
      </c>
      <c r="K62" s="51">
        <f t="shared" si="19"/>
        <v>2023</v>
      </c>
      <c r="L62" s="51" t="str">
        <f t="shared" si="19"/>
        <v>Transfer 1 m3 of air per hour for the ventilation of a building over the reference lifetime of 17 years</v>
      </c>
      <c r="M62" s="51">
        <f t="shared" si="19"/>
        <v>0</v>
      </c>
      <c r="N62" s="51">
        <v>550</v>
      </c>
      <c r="O62" s="51">
        <v>550</v>
      </c>
      <c r="P62" s="56">
        <v>6.7927272727272729</v>
      </c>
    </row>
    <row r="63" spans="1:16" s="20" customFormat="1" x14ac:dyDescent="0.3">
      <c r="B63" s="20" t="s">
        <v>125</v>
      </c>
      <c r="C63" s="20" t="s">
        <v>124</v>
      </c>
      <c r="D63" s="20" t="s">
        <v>134</v>
      </c>
      <c r="E63" s="20" t="s">
        <v>74</v>
      </c>
      <c r="F63" s="20" t="s">
        <v>131</v>
      </c>
      <c r="H63" s="20" t="s">
        <v>133</v>
      </c>
      <c r="I63" s="20" t="s">
        <v>6</v>
      </c>
      <c r="J63" s="20">
        <v>2004</v>
      </c>
      <c r="K63" s="20" t="s">
        <v>74</v>
      </c>
      <c r="L63" s="57"/>
      <c r="P63" s="56">
        <v>2400</v>
      </c>
    </row>
    <row r="64" spans="1:16" s="20" customFormat="1" x14ac:dyDescent="0.3">
      <c r="B64" s="20" t="s">
        <v>125</v>
      </c>
      <c r="C64" s="20" t="s">
        <v>124</v>
      </c>
      <c r="D64" s="20" t="s">
        <v>135</v>
      </c>
      <c r="E64" s="20" t="s">
        <v>74</v>
      </c>
      <c r="F64" s="20" t="s">
        <v>131</v>
      </c>
      <c r="H64" s="20" t="s">
        <v>133</v>
      </c>
      <c r="I64" s="20" t="s">
        <v>6</v>
      </c>
      <c r="J64" s="20">
        <v>2005</v>
      </c>
      <c r="K64" s="20" t="s">
        <v>74</v>
      </c>
      <c r="L64" s="20" t="s">
        <v>132</v>
      </c>
      <c r="P64" s="56">
        <v>2000</v>
      </c>
    </row>
    <row r="65" spans="1:16" s="20" customFormat="1" x14ac:dyDescent="0.3">
      <c r="B65" s="20" t="s">
        <v>125</v>
      </c>
      <c r="C65" s="20" t="s">
        <v>124</v>
      </c>
      <c r="D65" s="20" t="s">
        <v>126</v>
      </c>
      <c r="E65" s="20" t="s">
        <v>74</v>
      </c>
      <c r="F65" s="20" t="s">
        <v>131</v>
      </c>
      <c r="H65" s="20" t="s">
        <v>133</v>
      </c>
      <c r="I65" s="20" t="s">
        <v>6</v>
      </c>
      <c r="J65" s="20">
        <v>2004</v>
      </c>
      <c r="K65" s="20" t="s">
        <v>74</v>
      </c>
      <c r="L65" s="20" t="s">
        <v>132</v>
      </c>
      <c r="P65" s="56">
        <v>2400</v>
      </c>
    </row>
    <row r="66" spans="1:16" s="20" customFormat="1" x14ac:dyDescent="0.3">
      <c r="B66" s="20" t="s">
        <v>125</v>
      </c>
      <c r="C66" s="20" t="s">
        <v>124</v>
      </c>
      <c r="D66" s="20" t="s">
        <v>127</v>
      </c>
      <c r="E66" s="20" t="s">
        <v>74</v>
      </c>
      <c r="F66" s="20" t="s">
        <v>131</v>
      </c>
      <c r="H66" s="20" t="s">
        <v>133</v>
      </c>
      <c r="I66" s="20" t="s">
        <v>6</v>
      </c>
      <c r="J66" s="20">
        <v>2005</v>
      </c>
      <c r="K66" s="20" t="s">
        <v>74</v>
      </c>
      <c r="L66" s="20" t="s">
        <v>132</v>
      </c>
      <c r="P66" s="56">
        <v>2000</v>
      </c>
    </row>
    <row r="67" spans="1:16" s="20" customFormat="1" x14ac:dyDescent="0.3">
      <c r="B67" s="20" t="s">
        <v>125</v>
      </c>
      <c r="C67" s="20" t="s">
        <v>124</v>
      </c>
      <c r="D67" s="20" t="s">
        <v>128</v>
      </c>
      <c r="E67" s="20" t="s">
        <v>130</v>
      </c>
      <c r="F67" s="20" t="s">
        <v>131</v>
      </c>
      <c r="H67" s="20" t="s">
        <v>133</v>
      </c>
      <c r="I67" s="20" t="s">
        <v>6</v>
      </c>
      <c r="J67" s="20">
        <v>2006</v>
      </c>
      <c r="K67" s="20" t="s">
        <v>74</v>
      </c>
      <c r="L67" s="20" t="s">
        <v>132</v>
      </c>
      <c r="P67" s="56">
        <v>1600</v>
      </c>
    </row>
    <row r="68" spans="1:16" s="20" customFormat="1" x14ac:dyDescent="0.3">
      <c r="B68" s="20" t="s">
        <v>125</v>
      </c>
      <c r="C68" s="20" t="s">
        <v>124</v>
      </c>
      <c r="D68" s="20" t="s">
        <v>129</v>
      </c>
      <c r="E68" s="20" t="s">
        <v>74</v>
      </c>
      <c r="F68" s="20" t="s">
        <v>131</v>
      </c>
      <c r="H68" s="20" t="s">
        <v>133</v>
      </c>
      <c r="I68" s="20" t="s">
        <v>6</v>
      </c>
      <c r="J68" s="20">
        <v>2007</v>
      </c>
      <c r="K68" s="20" t="s">
        <v>74</v>
      </c>
      <c r="L68" s="20" t="s">
        <v>132</v>
      </c>
      <c r="P68" s="56">
        <v>1200</v>
      </c>
    </row>
    <row r="69" spans="1:16" s="20" customFormat="1" x14ac:dyDescent="0.3">
      <c r="A69" s="20" t="s">
        <v>237</v>
      </c>
      <c r="B69" s="20" t="s">
        <v>155</v>
      </c>
      <c r="C69" s="20" t="s">
        <v>124</v>
      </c>
      <c r="G69" s="20" t="s">
        <v>156</v>
      </c>
      <c r="L69" s="20" t="s">
        <v>157</v>
      </c>
      <c r="P69" s="56">
        <v>291</v>
      </c>
    </row>
    <row r="70" spans="1:16" s="20" customFormat="1" x14ac:dyDescent="0.3">
      <c r="A70" s="20" t="s">
        <v>244</v>
      </c>
      <c r="B70" s="20" t="s">
        <v>238</v>
      </c>
      <c r="C70" s="20" t="s">
        <v>124</v>
      </c>
      <c r="D70" s="20" t="s">
        <v>239</v>
      </c>
      <c r="E70" s="20" t="s">
        <v>240</v>
      </c>
      <c r="F70" s="20" t="s">
        <v>123</v>
      </c>
      <c r="G70" s="20" t="s">
        <v>241</v>
      </c>
      <c r="H70" s="20" t="s">
        <v>9</v>
      </c>
      <c r="I70" s="20" t="s">
        <v>11</v>
      </c>
      <c r="J70" s="20">
        <v>2015</v>
      </c>
      <c r="K70" s="20">
        <v>2019</v>
      </c>
      <c r="L70" s="20" t="s">
        <v>243</v>
      </c>
      <c r="M70" s="20" t="s">
        <v>242</v>
      </c>
      <c r="N70" s="20">
        <v>35894</v>
      </c>
      <c r="O70" s="20">
        <f>(N70*0.038)/100</f>
        <v>13.639720000000001</v>
      </c>
      <c r="P70" s="56">
        <v>121.09</v>
      </c>
    </row>
    <row r="71" spans="1:16" s="20" customFormat="1" x14ac:dyDescent="0.3">
      <c r="A71" s="20" t="s">
        <v>72</v>
      </c>
      <c r="B71" s="20" t="s">
        <v>238</v>
      </c>
      <c r="C71" s="20" t="s">
        <v>124</v>
      </c>
      <c r="D71" s="20" t="s">
        <v>239</v>
      </c>
      <c r="E71" s="20" t="s">
        <v>240</v>
      </c>
      <c r="F71" s="20" t="s">
        <v>123</v>
      </c>
      <c r="G71" s="20" t="s">
        <v>241</v>
      </c>
      <c r="H71" s="20" t="s">
        <v>9</v>
      </c>
      <c r="I71" s="20" t="s">
        <v>11</v>
      </c>
      <c r="J71" s="20">
        <v>2015</v>
      </c>
      <c r="K71" s="20">
        <v>2019</v>
      </c>
      <c r="L71" s="20" t="s">
        <v>245</v>
      </c>
      <c r="M71" s="20" t="s">
        <v>242</v>
      </c>
      <c r="N71" s="20">
        <v>35894</v>
      </c>
      <c r="O71" s="20">
        <f>(N71*0.038)/100</f>
        <v>13.639720000000001</v>
      </c>
      <c r="P71" s="53">
        <v>8.8777482235705723</v>
      </c>
    </row>
    <row r="72" spans="1:16" s="20" customFormat="1" x14ac:dyDescent="0.3">
      <c r="A72" s="20" t="s">
        <v>144</v>
      </c>
      <c r="B72" s="20" t="s">
        <v>145</v>
      </c>
      <c r="C72" s="20" t="s">
        <v>144</v>
      </c>
      <c r="E72" s="20" t="s">
        <v>130</v>
      </c>
      <c r="F72" s="20" t="s">
        <v>147</v>
      </c>
      <c r="G72" s="20" t="s">
        <v>146</v>
      </c>
      <c r="H72" s="20" t="s">
        <v>9</v>
      </c>
      <c r="I72" s="20" t="s">
        <v>11</v>
      </c>
      <c r="J72" s="20">
        <v>2013</v>
      </c>
      <c r="K72" s="20">
        <v>2019</v>
      </c>
      <c r="L72" s="20" t="s">
        <v>148</v>
      </c>
      <c r="P72" s="56">
        <v>1890</v>
      </c>
    </row>
    <row r="73" spans="1:16" s="20" customFormat="1" x14ac:dyDescent="0.3">
      <c r="A73" s="20" t="s">
        <v>218</v>
      </c>
      <c r="B73" s="20" t="s">
        <v>4</v>
      </c>
      <c r="C73" s="20" t="s">
        <v>43</v>
      </c>
      <c r="E73" s="20" t="s">
        <v>7</v>
      </c>
      <c r="F73" s="20" t="s">
        <v>123</v>
      </c>
      <c r="G73" s="20" t="s">
        <v>8</v>
      </c>
      <c r="H73" s="20" t="s">
        <v>9</v>
      </c>
      <c r="I73" s="20" t="s">
        <v>11</v>
      </c>
      <c r="J73" s="20">
        <v>2015</v>
      </c>
      <c r="K73" s="20">
        <v>2020</v>
      </c>
      <c r="L73" s="20" t="s">
        <v>10</v>
      </c>
      <c r="M73" s="20" t="s">
        <v>13</v>
      </c>
      <c r="P73" s="59">
        <v>5.69</v>
      </c>
    </row>
    <row r="74" spans="1:16" s="20" customFormat="1" x14ac:dyDescent="0.3">
      <c r="B74" s="20" t="s">
        <v>15</v>
      </c>
      <c r="C74" s="20" t="s">
        <v>43</v>
      </c>
      <c r="E74" s="20" t="s">
        <v>16</v>
      </c>
      <c r="F74" s="20" t="s">
        <v>123</v>
      </c>
      <c r="G74" s="20" t="s">
        <v>8</v>
      </c>
      <c r="H74" s="20" t="s">
        <v>9</v>
      </c>
      <c r="I74" s="20" t="s">
        <v>11</v>
      </c>
      <c r="J74" s="20">
        <v>2014</v>
      </c>
      <c r="K74" s="20">
        <v>2019</v>
      </c>
      <c r="L74" s="20" t="s">
        <v>17</v>
      </c>
      <c r="M74" s="20" t="s">
        <v>18</v>
      </c>
      <c r="P74" s="29">
        <v>5.89</v>
      </c>
    </row>
    <row r="75" spans="1:16" s="20" customFormat="1" x14ac:dyDescent="0.3">
      <c r="A75" s="20" t="s">
        <v>232</v>
      </c>
      <c r="B75" s="20" t="s">
        <v>20</v>
      </c>
      <c r="C75" s="20" t="s">
        <v>43</v>
      </c>
      <c r="D75" s="20" t="s">
        <v>27</v>
      </c>
      <c r="E75" s="20" t="s">
        <v>19</v>
      </c>
      <c r="F75" s="20" t="s">
        <v>123</v>
      </c>
      <c r="G75" s="20" t="s">
        <v>8</v>
      </c>
      <c r="H75" s="20" t="s">
        <v>9</v>
      </c>
      <c r="I75" s="20" t="s">
        <v>11</v>
      </c>
      <c r="J75" s="20">
        <v>2015</v>
      </c>
      <c r="K75" s="20">
        <v>2020</v>
      </c>
      <c r="L75" s="20" t="s">
        <v>21</v>
      </c>
      <c r="P75" s="29">
        <v>6.52</v>
      </c>
    </row>
    <row r="76" spans="1:16" s="20" customFormat="1" x14ac:dyDescent="0.3">
      <c r="B76" s="20" t="s">
        <v>23</v>
      </c>
      <c r="C76" s="20" t="s">
        <v>43</v>
      </c>
      <c r="D76" s="20" t="s">
        <v>28</v>
      </c>
      <c r="E76" s="20" t="s">
        <v>14</v>
      </c>
      <c r="F76" s="20" t="s">
        <v>123</v>
      </c>
      <c r="G76" s="20" t="s">
        <v>8</v>
      </c>
      <c r="H76" s="20" t="s">
        <v>9</v>
      </c>
      <c r="I76" s="20" t="s">
        <v>11</v>
      </c>
      <c r="J76" s="20" t="s">
        <v>24</v>
      </c>
      <c r="K76" s="20" t="s">
        <v>25</v>
      </c>
      <c r="L76" s="20" t="s">
        <v>26</v>
      </c>
      <c r="M76" s="20" t="s">
        <v>22</v>
      </c>
      <c r="P76" s="29">
        <v>2.56</v>
      </c>
    </row>
  </sheetData>
  <autoFilter ref="A2:O76" xr:uid="{00000000-0009-0000-0000-000001000000}"/>
  <hyperlinks>
    <hyperlink ref="E74" r:id="rId1" display="https://spot.ulprospector.com/en/na/BuiltEnvironment/Suppliers/32846/Knauf-Insulation" xr:uid="{00000000-0004-0000-0100-000000000000}"/>
    <hyperlink ref="E75" r:id="rId2" display="https://spot.ulprospector.com/en/na/BuiltEnvironment/Suppliers/32666/Owens-Corning" xr:uid="{00000000-0004-0000-0100-000001000000}"/>
    <hyperlink ref="E76" r:id="rId3" display="https://spot.ulprospector.com/en/na/BuiltEnvironment/Suppliers/31690/CertainTeed-Corporation" xr:uid="{00000000-0004-0000-0100-000002000000}"/>
    <hyperlink ref="B40" r:id="rId4" tooltip="Flow Data set" display="http://www.oekobaudat.de/OEKOBAU.DAT/resource/flows/044e45c3-d593-4f2f-9e6b-df285bfd72aa?format=html&amp;version=33.00.000" xr:uid="{00000000-0004-0000-0100-000003000000}"/>
    <hyperlink ref="L43" r:id="rId5" tooltip="Flow Data set" display="http://www.oekobaudat.de/OEKOBAU.DAT/resource/flows/81d51db5-051e-4149-81b2-2a0df5db83a1?format=html&amp;version=33.00.000" xr:uid="{00000000-0004-0000-0100-000004000000}"/>
  </hyperlinks>
  <pageMargins left="0.7" right="0.7" top="0.75" bottom="0.75" header="0.3" footer="0.3"/>
  <pageSetup scale="31" fitToHeight="0" orientation="landscape"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AS411"/>
  <sheetViews>
    <sheetView zoomScale="70" zoomScaleNormal="70" workbookViewId="0">
      <pane xSplit="10" ySplit="1" topLeftCell="K2" activePane="bottomRight" state="frozen"/>
      <selection pane="topRight" activeCell="K1" sqref="K1"/>
      <selection pane="bottomLeft" activeCell="A2" sqref="A2"/>
      <selection pane="bottomRight" activeCell="K1" sqref="K1"/>
    </sheetView>
  </sheetViews>
  <sheetFormatPr defaultColWidth="9.109375" defaultRowHeight="14.4" outlineLevelCol="1" x14ac:dyDescent="0.3"/>
  <cols>
    <col min="1" max="1" width="14.109375" style="9" customWidth="1" outlineLevel="1"/>
    <col min="2" max="2" width="18.33203125" style="9" customWidth="1" outlineLevel="1"/>
    <col min="3" max="3" width="17.5546875" style="6" customWidth="1" outlineLevel="1"/>
    <col min="4" max="4" width="12.88671875" style="6" customWidth="1" outlineLevel="1"/>
    <col min="5" max="5" width="10" style="6" customWidth="1" outlineLevel="1"/>
    <col min="6" max="6" width="11.6640625" style="6" customWidth="1" outlineLevel="1"/>
    <col min="7" max="7" width="22.33203125" style="9" customWidth="1" outlineLevel="1"/>
    <col min="8" max="8" width="12" style="9" customWidth="1" outlineLevel="1"/>
    <col min="9" max="9" width="14.5546875" style="9" customWidth="1" outlineLevel="1"/>
    <col min="10" max="10" width="25.5546875" style="9" customWidth="1"/>
    <col min="11" max="11" width="27.33203125" style="27" bestFit="1" customWidth="1"/>
    <col min="12" max="12" width="26.44140625" style="6" customWidth="1"/>
    <col min="13" max="13" width="27.109375" style="6" customWidth="1" outlineLevel="1"/>
    <col min="14" max="14" width="26.44140625" style="6" customWidth="1" outlineLevel="1"/>
    <col min="15" max="15" width="27.109375" style="6" customWidth="1"/>
    <col min="16" max="16" width="13.6640625" style="9" customWidth="1"/>
    <col min="17" max="17" width="12.44140625" style="9" customWidth="1"/>
    <col min="18" max="18" width="12" style="9" customWidth="1"/>
    <col min="19" max="19" width="11.44140625" style="9" customWidth="1"/>
    <col min="20" max="20" width="12.44140625" style="9" customWidth="1"/>
    <col min="21" max="21" width="12" style="9" customWidth="1"/>
    <col min="22" max="22" width="11.44140625" style="9" customWidth="1"/>
    <col min="23" max="23" width="13.5546875" style="9" customWidth="1"/>
    <col min="24" max="24" width="13.44140625" style="9" customWidth="1"/>
    <col min="25" max="25" width="15.44140625" style="9" customWidth="1"/>
    <col min="26" max="26" width="16.6640625" style="10" customWidth="1"/>
    <col min="27" max="27" width="13.6640625" style="10" customWidth="1"/>
    <col min="28" max="28" width="28.33203125" style="9" customWidth="1"/>
    <col min="29" max="29" width="13" style="9" customWidth="1"/>
    <col min="30" max="30" width="11" style="9" customWidth="1"/>
    <col min="31" max="31" width="10.88671875" style="9" customWidth="1"/>
    <col min="32" max="32" width="12.44140625" style="9" customWidth="1"/>
    <col min="33" max="33" width="12" style="9" customWidth="1"/>
    <col min="34" max="34" width="11.44140625" style="9" customWidth="1"/>
    <col min="35" max="35" width="12.44140625" style="9" customWidth="1"/>
    <col min="36" max="36" width="12" style="9" customWidth="1"/>
    <col min="37" max="37" width="11.44140625" style="9" customWidth="1"/>
    <col min="38" max="38" width="15" style="9" customWidth="1"/>
    <col min="39" max="39" width="14.109375" style="9" customWidth="1"/>
    <col min="40" max="40" width="11.44140625" style="9" customWidth="1"/>
    <col min="41" max="41" width="14" style="10" customWidth="1"/>
    <col min="42" max="42" width="7.6640625" style="10" customWidth="1"/>
    <col min="43" max="16384" width="9.109375" style="9"/>
  </cols>
  <sheetData>
    <row r="1" spans="1:45" s="8" customFormat="1" ht="83.25" customHeight="1" x14ac:dyDescent="0.3">
      <c r="A1" s="8" t="s">
        <v>186</v>
      </c>
      <c r="B1" s="13" t="s">
        <v>168</v>
      </c>
      <c r="C1" s="11" t="s">
        <v>172</v>
      </c>
      <c r="D1" s="11" t="s">
        <v>173</v>
      </c>
      <c r="E1" s="11" t="s">
        <v>280</v>
      </c>
      <c r="F1" s="11" t="s">
        <v>253</v>
      </c>
      <c r="G1" s="13" t="s">
        <v>191</v>
      </c>
      <c r="H1" s="13" t="s">
        <v>178</v>
      </c>
      <c r="I1" s="13" t="s">
        <v>177</v>
      </c>
      <c r="J1" s="14" t="s">
        <v>171</v>
      </c>
      <c r="K1" s="44" t="s">
        <v>175</v>
      </c>
      <c r="L1" s="16" t="s">
        <v>180</v>
      </c>
      <c r="M1" s="16" t="s">
        <v>179</v>
      </c>
      <c r="N1" s="17" t="s">
        <v>181</v>
      </c>
      <c r="O1" s="17" t="s">
        <v>182</v>
      </c>
      <c r="P1" s="19" t="s">
        <v>183</v>
      </c>
      <c r="AS1" s="12"/>
    </row>
    <row r="2" spans="1:45" s="60" customFormat="1" x14ac:dyDescent="0.3">
      <c r="A2" s="60" t="s">
        <v>187</v>
      </c>
      <c r="B2" s="60" t="s">
        <v>169</v>
      </c>
      <c r="C2" s="61" t="s">
        <v>44</v>
      </c>
      <c r="D2" s="61">
        <v>7000</v>
      </c>
      <c r="E2" s="61" t="s">
        <v>281</v>
      </c>
      <c r="F2" s="62" t="s">
        <v>254</v>
      </c>
      <c r="G2" s="40" t="s">
        <v>46</v>
      </c>
      <c r="H2" s="40" t="s">
        <v>74</v>
      </c>
      <c r="I2" s="40" t="s">
        <v>176</v>
      </c>
      <c r="J2" s="63" t="s">
        <v>38</v>
      </c>
      <c r="K2" s="27">
        <v>6.4429950879765396</v>
      </c>
      <c r="L2" s="64">
        <v>350</v>
      </c>
      <c r="M2" s="64">
        <v>500</v>
      </c>
      <c r="N2" s="64">
        <v>12</v>
      </c>
      <c r="O2" s="64">
        <v>18</v>
      </c>
      <c r="P2" s="60">
        <f>$K2*VLOOKUP($J2,'Source Data'!$A$28:$P$184,'Source Data'!P$1,FALSE)</f>
        <v>15.463188211143695</v>
      </c>
      <c r="AS2" s="65"/>
    </row>
    <row r="3" spans="1:45" s="60" customFormat="1" x14ac:dyDescent="0.3">
      <c r="A3" s="60" t="s">
        <v>187</v>
      </c>
      <c r="B3" s="60" t="s">
        <v>169</v>
      </c>
      <c r="C3" s="61" t="s">
        <v>44</v>
      </c>
      <c r="D3" s="61">
        <v>7000</v>
      </c>
      <c r="E3" s="61" t="s">
        <v>281</v>
      </c>
      <c r="F3" s="62" t="s">
        <v>254</v>
      </c>
      <c r="G3" s="40" t="s">
        <v>46</v>
      </c>
      <c r="H3" s="40" t="s">
        <v>74</v>
      </c>
      <c r="I3" s="40" t="s">
        <v>176</v>
      </c>
      <c r="J3" s="63" t="s">
        <v>39</v>
      </c>
      <c r="K3" s="27">
        <v>0.17937338709677422</v>
      </c>
      <c r="L3" s="64">
        <v>350</v>
      </c>
      <c r="M3" s="64">
        <v>500</v>
      </c>
      <c r="N3" s="64">
        <v>12</v>
      </c>
      <c r="O3" s="64">
        <v>18</v>
      </c>
      <c r="P3" s="60">
        <f>$K3*VLOOKUP($J3,'Source Data'!$A$28:$P$184,'Source Data'!P$1,FALSE)</f>
        <v>0.95606015322580662</v>
      </c>
      <c r="AS3" s="65"/>
    </row>
    <row r="4" spans="1:45" s="60" customFormat="1" x14ac:dyDescent="0.3">
      <c r="A4" s="60" t="s">
        <v>187</v>
      </c>
      <c r="B4" s="60" t="s">
        <v>169</v>
      </c>
      <c r="C4" s="61" t="s">
        <v>44</v>
      </c>
      <c r="D4" s="61">
        <v>7000</v>
      </c>
      <c r="E4" s="61" t="s">
        <v>281</v>
      </c>
      <c r="F4" s="62" t="s">
        <v>254</v>
      </c>
      <c r="G4" s="40" t="s">
        <v>46</v>
      </c>
      <c r="H4" s="40" t="s">
        <v>74</v>
      </c>
      <c r="I4" s="40" t="s">
        <v>176</v>
      </c>
      <c r="J4" s="63" t="s">
        <v>218</v>
      </c>
      <c r="K4" s="27">
        <v>0.3409677419354839</v>
      </c>
      <c r="L4" s="64">
        <v>350</v>
      </c>
      <c r="M4" s="64">
        <v>500</v>
      </c>
      <c r="N4" s="64">
        <v>12</v>
      </c>
      <c r="O4" s="64">
        <v>18</v>
      </c>
      <c r="P4" s="60">
        <f>$K4*VLOOKUP($J4,'Source Data'!$A$28:$P$184,'Source Data'!P$1,FALSE)</f>
        <v>1.9401064516129036</v>
      </c>
      <c r="AS4" s="65"/>
    </row>
    <row r="5" spans="1:45" s="60" customFormat="1" x14ac:dyDescent="0.3">
      <c r="A5" s="60" t="s">
        <v>187</v>
      </c>
      <c r="B5" s="60" t="s">
        <v>169</v>
      </c>
      <c r="C5" s="61" t="s">
        <v>44</v>
      </c>
      <c r="D5" s="61">
        <v>7000</v>
      </c>
      <c r="E5" s="61" t="s">
        <v>281</v>
      </c>
      <c r="F5" s="62" t="s">
        <v>254</v>
      </c>
      <c r="G5" s="40" t="s">
        <v>46</v>
      </c>
      <c r="H5" s="40" t="s">
        <v>74</v>
      </c>
      <c r="I5" s="40" t="s">
        <v>176</v>
      </c>
      <c r="J5" s="63" t="s">
        <v>224</v>
      </c>
      <c r="K5" s="27">
        <v>0.19483870967741937</v>
      </c>
      <c r="L5" s="64">
        <v>350</v>
      </c>
      <c r="M5" s="64">
        <v>500</v>
      </c>
      <c r="N5" s="64">
        <v>12</v>
      </c>
      <c r="O5" s="64">
        <v>18</v>
      </c>
      <c r="P5" s="60">
        <f>$K5*VLOOKUP($J5,'Source Data'!$A$28:$P$184,'Source Data'!P$1,FALSE)</f>
        <v>1.2703483870967742</v>
      </c>
      <c r="AS5" s="65"/>
    </row>
    <row r="6" spans="1:45" s="60" customFormat="1" x14ac:dyDescent="0.3">
      <c r="A6" s="60" t="s">
        <v>187</v>
      </c>
      <c r="B6" s="60" t="s">
        <v>169</v>
      </c>
      <c r="C6" s="61" t="s">
        <v>44</v>
      </c>
      <c r="D6" s="61">
        <v>7000</v>
      </c>
      <c r="E6" s="61" t="s">
        <v>281</v>
      </c>
      <c r="F6" s="62" t="s">
        <v>254</v>
      </c>
      <c r="G6" s="40" t="s">
        <v>46</v>
      </c>
      <c r="H6" s="40" t="s">
        <v>74</v>
      </c>
      <c r="I6" s="40" t="s">
        <v>176</v>
      </c>
      <c r="J6" s="63" t="s">
        <v>144</v>
      </c>
      <c r="K6" s="27">
        <v>1.9483870967741936E-2</v>
      </c>
      <c r="L6" s="64">
        <v>350</v>
      </c>
      <c r="M6" s="64">
        <v>500</v>
      </c>
      <c r="N6" s="64">
        <v>12</v>
      </c>
      <c r="O6" s="64">
        <v>18</v>
      </c>
      <c r="P6" s="60">
        <f>$K6*VLOOKUP($J6,'Source Data'!$A$28:$P$184,'Source Data'!P$1,FALSE)</f>
        <v>36.824516129032261</v>
      </c>
      <c r="AS6" s="65"/>
    </row>
    <row r="7" spans="1:45" s="60" customFormat="1" x14ac:dyDescent="0.3">
      <c r="A7" s="60" t="s">
        <v>187</v>
      </c>
      <c r="B7" s="60" t="s">
        <v>169</v>
      </c>
      <c r="C7" s="61" t="s">
        <v>44</v>
      </c>
      <c r="D7" s="61">
        <v>7000</v>
      </c>
      <c r="E7" s="61" t="s">
        <v>281</v>
      </c>
      <c r="F7" s="62" t="s">
        <v>255</v>
      </c>
      <c r="G7" s="40" t="s">
        <v>55</v>
      </c>
      <c r="H7" s="40" t="s">
        <v>74</v>
      </c>
      <c r="I7" s="40" t="s">
        <v>176</v>
      </c>
      <c r="J7" s="63" t="s">
        <v>38</v>
      </c>
      <c r="K7" s="27">
        <v>8.912803782991201</v>
      </c>
      <c r="L7" s="64">
        <v>350</v>
      </c>
      <c r="M7" s="64">
        <v>500</v>
      </c>
      <c r="N7" s="64">
        <v>12</v>
      </c>
      <c r="O7" s="64">
        <v>18</v>
      </c>
      <c r="P7" s="60">
        <f>$K7*VLOOKUP($J7,'Source Data'!$A$28:$P$184,'Source Data'!P$1,FALSE)</f>
        <v>21.390729079178882</v>
      </c>
      <c r="AS7" s="65"/>
    </row>
    <row r="8" spans="1:45" s="60" customFormat="1" x14ac:dyDescent="0.3">
      <c r="A8" s="60" t="s">
        <v>187</v>
      </c>
      <c r="B8" s="60" t="s">
        <v>169</v>
      </c>
      <c r="C8" s="61" t="s">
        <v>44</v>
      </c>
      <c r="D8" s="61">
        <v>7000</v>
      </c>
      <c r="E8" s="61" t="s">
        <v>281</v>
      </c>
      <c r="F8" s="62" t="s">
        <v>255</v>
      </c>
      <c r="G8" s="40" t="s">
        <v>55</v>
      </c>
      <c r="H8" s="40" t="s">
        <v>74</v>
      </c>
      <c r="I8" s="40" t="s">
        <v>176</v>
      </c>
      <c r="J8" s="63" t="s">
        <v>39</v>
      </c>
      <c r="K8" s="27">
        <v>0.17937338709677422</v>
      </c>
      <c r="L8" s="64">
        <v>350</v>
      </c>
      <c r="M8" s="64">
        <v>500</v>
      </c>
      <c r="N8" s="64">
        <v>12</v>
      </c>
      <c r="O8" s="64">
        <v>18</v>
      </c>
      <c r="P8" s="60">
        <f>$K8*VLOOKUP($J8,'Source Data'!$A$28:$P$184,'Source Data'!P$1,FALSE)</f>
        <v>0.95606015322580662</v>
      </c>
      <c r="AS8" s="65"/>
    </row>
    <row r="9" spans="1:45" s="60" customFormat="1" x14ac:dyDescent="0.3">
      <c r="A9" s="60" t="s">
        <v>187</v>
      </c>
      <c r="B9" s="60" t="s">
        <v>169</v>
      </c>
      <c r="C9" s="61" t="s">
        <v>44</v>
      </c>
      <c r="D9" s="61">
        <v>7000</v>
      </c>
      <c r="E9" s="61" t="s">
        <v>281</v>
      </c>
      <c r="F9" s="62" t="s">
        <v>255</v>
      </c>
      <c r="G9" s="40" t="s">
        <v>55</v>
      </c>
      <c r="H9" s="40" t="s">
        <v>74</v>
      </c>
      <c r="I9" s="40" t="s">
        <v>176</v>
      </c>
      <c r="J9" s="63" t="s">
        <v>218</v>
      </c>
      <c r="K9" s="27">
        <v>0.3409677419354839</v>
      </c>
      <c r="L9" s="64">
        <v>350</v>
      </c>
      <c r="M9" s="64">
        <v>500</v>
      </c>
      <c r="N9" s="64">
        <v>12</v>
      </c>
      <c r="O9" s="64">
        <v>18</v>
      </c>
      <c r="P9" s="60">
        <f>$K9*VLOOKUP($J9,'Source Data'!$A$28:$P$184,'Source Data'!P$1,FALSE)</f>
        <v>1.9401064516129036</v>
      </c>
      <c r="AS9" s="65"/>
    </row>
    <row r="10" spans="1:45" s="60" customFormat="1" x14ac:dyDescent="0.3">
      <c r="A10" s="60" t="s">
        <v>187</v>
      </c>
      <c r="B10" s="60" t="s">
        <v>169</v>
      </c>
      <c r="C10" s="61" t="s">
        <v>44</v>
      </c>
      <c r="D10" s="61">
        <v>7000</v>
      </c>
      <c r="E10" s="61" t="s">
        <v>281</v>
      </c>
      <c r="F10" s="62" t="s">
        <v>255</v>
      </c>
      <c r="G10" s="40" t="s">
        <v>55</v>
      </c>
      <c r="H10" s="40" t="s">
        <v>74</v>
      </c>
      <c r="I10" s="40" t="s">
        <v>176</v>
      </c>
      <c r="J10" s="63" t="s">
        <v>224</v>
      </c>
      <c r="K10" s="27">
        <v>0.19483870967741937</v>
      </c>
      <c r="L10" s="64">
        <v>350</v>
      </c>
      <c r="M10" s="64">
        <v>500</v>
      </c>
      <c r="N10" s="64">
        <v>12</v>
      </c>
      <c r="O10" s="64">
        <v>18</v>
      </c>
      <c r="P10" s="60">
        <f>$K10*VLOOKUP($J10,'Source Data'!$A$28:$P$184,'Source Data'!P$1,FALSE)</f>
        <v>1.2703483870967742</v>
      </c>
      <c r="AS10" s="65"/>
    </row>
    <row r="11" spans="1:45" s="60" customFormat="1" x14ac:dyDescent="0.3">
      <c r="A11" s="60" t="s">
        <v>187</v>
      </c>
      <c r="B11" s="60" t="s">
        <v>169</v>
      </c>
      <c r="C11" s="61" t="s">
        <v>44</v>
      </c>
      <c r="D11" s="61">
        <v>7000</v>
      </c>
      <c r="E11" s="61" t="s">
        <v>281</v>
      </c>
      <c r="F11" s="62" t="s">
        <v>255</v>
      </c>
      <c r="G11" s="40" t="s">
        <v>55</v>
      </c>
      <c r="H11" s="40" t="s">
        <v>74</v>
      </c>
      <c r="I11" s="40" t="s">
        <v>176</v>
      </c>
      <c r="J11" s="63" t="s">
        <v>144</v>
      </c>
      <c r="K11" s="27">
        <v>1.9483870967741936E-2</v>
      </c>
      <c r="L11" s="64">
        <v>350</v>
      </c>
      <c r="M11" s="64">
        <v>500</v>
      </c>
      <c r="N11" s="64">
        <v>12</v>
      </c>
      <c r="O11" s="64">
        <v>18</v>
      </c>
      <c r="P11" s="60">
        <f>$K11*VLOOKUP($J11,'Source Data'!$A$28:$P$184,'Source Data'!P$1,FALSE)</f>
        <v>36.824516129032261</v>
      </c>
      <c r="AS11" s="65"/>
    </row>
    <row r="12" spans="1:45" s="60" customFormat="1" x14ac:dyDescent="0.3">
      <c r="A12" s="60" t="s">
        <v>187</v>
      </c>
      <c r="B12" s="60" t="s">
        <v>169</v>
      </c>
      <c r="C12" s="61" t="s">
        <v>44</v>
      </c>
      <c r="D12" s="61">
        <v>7000</v>
      </c>
      <c r="E12" s="61" t="s">
        <v>281</v>
      </c>
      <c r="F12" s="62" t="s">
        <v>254</v>
      </c>
      <c r="G12" s="60" t="s">
        <v>46</v>
      </c>
      <c r="H12" s="40" t="s">
        <v>74</v>
      </c>
      <c r="I12" s="40" t="s">
        <v>75</v>
      </c>
      <c r="J12" s="40" t="s">
        <v>47</v>
      </c>
      <c r="K12" s="27">
        <v>3.133858870967742</v>
      </c>
      <c r="L12" s="64">
        <v>350</v>
      </c>
      <c r="M12" s="64">
        <v>500</v>
      </c>
      <c r="N12" s="64">
        <v>12</v>
      </c>
      <c r="O12" s="64">
        <v>18</v>
      </c>
      <c r="P12" s="60">
        <f>$K12*VLOOKUP($J12,'Source Data'!$A$28:$P$184,'Source Data'!P$1,FALSE)</f>
        <v>9.8464530819986464</v>
      </c>
      <c r="AS12" s="65"/>
    </row>
    <row r="13" spans="1:45" s="60" customFormat="1" x14ac:dyDescent="0.3">
      <c r="A13" s="60" t="s">
        <v>187</v>
      </c>
      <c r="B13" s="60" t="s">
        <v>169</v>
      </c>
      <c r="C13" s="61" t="s">
        <v>44</v>
      </c>
      <c r="D13" s="61">
        <v>7000</v>
      </c>
      <c r="E13" s="61" t="s">
        <v>281</v>
      </c>
      <c r="F13" s="62" t="s">
        <v>255</v>
      </c>
      <c r="G13" s="60" t="s">
        <v>55</v>
      </c>
      <c r="H13" s="40" t="s">
        <v>74</v>
      </c>
      <c r="I13" s="40" t="s">
        <v>75</v>
      </c>
      <c r="J13" s="40" t="s">
        <v>47</v>
      </c>
      <c r="K13" s="27">
        <v>3.133858870967742</v>
      </c>
      <c r="L13" s="64">
        <v>350</v>
      </c>
      <c r="M13" s="64">
        <v>500</v>
      </c>
      <c r="N13" s="64">
        <v>12</v>
      </c>
      <c r="O13" s="64">
        <v>18</v>
      </c>
      <c r="P13" s="60">
        <f>$K13*VLOOKUP($J13,'Source Data'!$A$28:$P$184,'Source Data'!P$1,FALSE)</f>
        <v>9.8464530819986464</v>
      </c>
      <c r="AS13" s="65"/>
    </row>
    <row r="14" spans="1:45" s="60" customFormat="1" x14ac:dyDescent="0.3">
      <c r="A14" s="60" t="s">
        <v>187</v>
      </c>
      <c r="B14" s="60" t="s">
        <v>170</v>
      </c>
      <c r="C14" s="61" t="s">
        <v>44</v>
      </c>
      <c r="D14" s="61">
        <v>7000</v>
      </c>
      <c r="E14" s="61" t="s">
        <v>281</v>
      </c>
      <c r="F14" s="62" t="s">
        <v>262</v>
      </c>
      <c r="G14" s="40" t="s">
        <v>48</v>
      </c>
      <c r="H14" s="40" t="s">
        <v>74</v>
      </c>
      <c r="I14" s="40" t="s">
        <v>176</v>
      </c>
      <c r="J14" s="63" t="s">
        <v>38</v>
      </c>
      <c r="K14" s="27">
        <v>4.870967741935484</v>
      </c>
      <c r="L14" s="64">
        <v>400</v>
      </c>
      <c r="M14" s="64">
        <v>600</v>
      </c>
      <c r="N14" s="64">
        <v>10</v>
      </c>
      <c r="O14" s="64">
        <v>15</v>
      </c>
      <c r="P14" s="60">
        <f>$K14*VLOOKUP($J14,'Source Data'!$A$28:$P$184,'Source Data'!P$1,FALSE)</f>
        <v>11.69032258064516</v>
      </c>
      <c r="AS14" s="65"/>
    </row>
    <row r="15" spans="1:45" s="60" customFormat="1" x14ac:dyDescent="0.3">
      <c r="A15" s="60" t="s">
        <v>187</v>
      </c>
      <c r="B15" s="60" t="s">
        <v>170</v>
      </c>
      <c r="C15" s="61" t="s">
        <v>44</v>
      </c>
      <c r="D15" s="61">
        <v>7000</v>
      </c>
      <c r="E15" s="61" t="s">
        <v>281</v>
      </c>
      <c r="F15" s="62" t="s">
        <v>262</v>
      </c>
      <c r="G15" s="40" t="s">
        <v>48</v>
      </c>
      <c r="H15" s="40" t="s">
        <v>74</v>
      </c>
      <c r="I15" s="40" t="s">
        <v>176</v>
      </c>
      <c r="J15" s="63" t="s">
        <v>39</v>
      </c>
      <c r="K15" s="27">
        <v>0.19398629032258061</v>
      </c>
      <c r="L15" s="64">
        <v>400</v>
      </c>
      <c r="M15" s="64">
        <v>600</v>
      </c>
      <c r="N15" s="64">
        <v>10</v>
      </c>
      <c r="O15" s="64">
        <v>15</v>
      </c>
      <c r="P15" s="60">
        <f>$K15*VLOOKUP($J15,'Source Data'!$A$28:$P$184,'Source Data'!P$1,FALSE)</f>
        <v>1.0339469274193547</v>
      </c>
      <c r="AS15" s="65"/>
    </row>
    <row r="16" spans="1:45" s="60" customFormat="1" x14ac:dyDescent="0.3">
      <c r="A16" s="60" t="s">
        <v>187</v>
      </c>
      <c r="B16" s="60" t="s">
        <v>170</v>
      </c>
      <c r="C16" s="61" t="s">
        <v>44</v>
      </c>
      <c r="D16" s="61">
        <v>7000</v>
      </c>
      <c r="E16" s="61" t="s">
        <v>281</v>
      </c>
      <c r="F16" s="62" t="s">
        <v>262</v>
      </c>
      <c r="G16" s="40" t="s">
        <v>48</v>
      </c>
      <c r="H16" s="40" t="s">
        <v>74</v>
      </c>
      <c r="I16" s="40" t="s">
        <v>176</v>
      </c>
      <c r="J16" s="63" t="s">
        <v>51</v>
      </c>
      <c r="K16" s="27">
        <v>1.3190580645161289</v>
      </c>
      <c r="L16" s="64">
        <v>400</v>
      </c>
      <c r="M16" s="64">
        <v>600</v>
      </c>
      <c r="N16" s="64">
        <v>10</v>
      </c>
      <c r="O16" s="64">
        <v>15</v>
      </c>
      <c r="P16" s="60">
        <f>$K16*VLOOKUP($J16,'Source Data'!$A$28:$P$184,'Source Data'!P$1,FALSE)</f>
        <v>2.8887371612903223</v>
      </c>
      <c r="AS16" s="65"/>
    </row>
    <row r="17" spans="1:45" s="60" customFormat="1" x14ac:dyDescent="0.3">
      <c r="A17" s="60" t="s">
        <v>187</v>
      </c>
      <c r="B17" s="60" t="s">
        <v>170</v>
      </c>
      <c r="C17" s="61" t="s">
        <v>44</v>
      </c>
      <c r="D17" s="61">
        <v>7000</v>
      </c>
      <c r="E17" s="61" t="s">
        <v>281</v>
      </c>
      <c r="F17" s="62" t="s">
        <v>262</v>
      </c>
      <c r="G17" s="40" t="s">
        <v>48</v>
      </c>
      <c r="H17" s="40" t="s">
        <v>74</v>
      </c>
      <c r="I17" s="40" t="s">
        <v>176</v>
      </c>
      <c r="J17" s="63" t="s">
        <v>218</v>
      </c>
      <c r="K17" s="27">
        <v>0.3409677419354839</v>
      </c>
      <c r="L17" s="64">
        <v>400</v>
      </c>
      <c r="M17" s="64">
        <v>600</v>
      </c>
      <c r="N17" s="64">
        <v>10</v>
      </c>
      <c r="O17" s="64">
        <v>15</v>
      </c>
      <c r="P17" s="60">
        <f>$K17*VLOOKUP($J17,'Source Data'!$A$28:$P$184,'Source Data'!P$1,FALSE)</f>
        <v>1.9401064516129036</v>
      </c>
      <c r="AS17" s="65"/>
    </row>
    <row r="18" spans="1:45" s="60" customFormat="1" x14ac:dyDescent="0.3">
      <c r="A18" s="60" t="s">
        <v>187</v>
      </c>
      <c r="B18" s="60" t="s">
        <v>170</v>
      </c>
      <c r="C18" s="61" t="s">
        <v>44</v>
      </c>
      <c r="D18" s="61">
        <v>7000</v>
      </c>
      <c r="E18" s="61" t="s">
        <v>281</v>
      </c>
      <c r="F18" s="62" t="s">
        <v>262</v>
      </c>
      <c r="G18" s="40" t="s">
        <v>48</v>
      </c>
      <c r="H18" s="40" t="s">
        <v>74</v>
      </c>
      <c r="I18" s="40" t="s">
        <v>176</v>
      </c>
      <c r="J18" s="63" t="s">
        <v>224</v>
      </c>
      <c r="K18" s="27">
        <v>0.19483870967741937</v>
      </c>
      <c r="L18" s="64">
        <v>400</v>
      </c>
      <c r="M18" s="64">
        <v>600</v>
      </c>
      <c r="N18" s="64">
        <v>10</v>
      </c>
      <c r="O18" s="64">
        <v>15</v>
      </c>
      <c r="P18" s="60">
        <f>$K18*VLOOKUP($J18,'Source Data'!$A$28:$P$184,'Source Data'!P$1,FALSE)</f>
        <v>1.2703483870967742</v>
      </c>
      <c r="AS18" s="65"/>
    </row>
    <row r="19" spans="1:45" s="60" customFormat="1" x14ac:dyDescent="0.3">
      <c r="A19" s="60" t="s">
        <v>187</v>
      </c>
      <c r="B19" s="60" t="s">
        <v>170</v>
      </c>
      <c r="C19" s="61" t="s">
        <v>44</v>
      </c>
      <c r="D19" s="61">
        <v>7000</v>
      </c>
      <c r="E19" s="61" t="s">
        <v>281</v>
      </c>
      <c r="F19" s="62" t="s">
        <v>262</v>
      </c>
      <c r="G19" s="40" t="s">
        <v>48</v>
      </c>
      <c r="H19" s="40" t="s">
        <v>74</v>
      </c>
      <c r="I19" s="40" t="s">
        <v>176</v>
      </c>
      <c r="J19" s="63" t="s">
        <v>144</v>
      </c>
      <c r="K19" s="27">
        <v>1.9483870967741936E-2</v>
      </c>
      <c r="L19" s="64">
        <v>400</v>
      </c>
      <c r="M19" s="64">
        <v>600</v>
      </c>
      <c r="N19" s="64">
        <v>10</v>
      </c>
      <c r="O19" s="64">
        <v>15</v>
      </c>
      <c r="P19" s="60">
        <f>$K19*VLOOKUP($J19,'Source Data'!$A$28:$P$184,'Source Data'!P$1,FALSE)</f>
        <v>36.824516129032261</v>
      </c>
      <c r="AS19" s="65"/>
    </row>
    <row r="20" spans="1:45" s="60" customFormat="1" x14ac:dyDescent="0.3">
      <c r="A20" s="60" t="s">
        <v>187</v>
      </c>
      <c r="B20" s="60" t="s">
        <v>170</v>
      </c>
      <c r="C20" s="61" t="s">
        <v>44</v>
      </c>
      <c r="D20" s="61">
        <v>7000</v>
      </c>
      <c r="E20" s="61" t="s">
        <v>281</v>
      </c>
      <c r="F20" s="62" t="s">
        <v>263</v>
      </c>
      <c r="G20" s="40" t="s">
        <v>56</v>
      </c>
      <c r="H20" s="40" t="s">
        <v>74</v>
      </c>
      <c r="I20" s="40" t="s">
        <v>176</v>
      </c>
      <c r="J20" s="63" t="s">
        <v>38</v>
      </c>
      <c r="K20" s="27">
        <v>7.6157580645161289</v>
      </c>
      <c r="L20" s="64">
        <v>400</v>
      </c>
      <c r="M20" s="64">
        <v>600</v>
      </c>
      <c r="N20" s="64">
        <v>10</v>
      </c>
      <c r="O20" s="64">
        <v>15</v>
      </c>
      <c r="P20" s="60">
        <f>$K20*VLOOKUP($J20,'Source Data'!$A$28:$P$184,'Source Data'!P$1,FALSE)</f>
        <v>18.277819354838709</v>
      </c>
      <c r="AS20" s="65"/>
    </row>
    <row r="21" spans="1:45" s="60" customFormat="1" x14ac:dyDescent="0.3">
      <c r="A21" s="60" t="s">
        <v>187</v>
      </c>
      <c r="B21" s="60" t="s">
        <v>170</v>
      </c>
      <c r="C21" s="61" t="s">
        <v>44</v>
      </c>
      <c r="D21" s="61">
        <v>7000</v>
      </c>
      <c r="E21" s="61" t="s">
        <v>281</v>
      </c>
      <c r="F21" s="62" t="s">
        <v>263</v>
      </c>
      <c r="G21" s="40" t="s">
        <v>56</v>
      </c>
      <c r="H21" s="40" t="s">
        <v>74</v>
      </c>
      <c r="I21" s="40" t="s">
        <v>176</v>
      </c>
      <c r="J21" s="63" t="s">
        <v>39</v>
      </c>
      <c r="K21" s="27">
        <v>1.7721798387096774</v>
      </c>
      <c r="L21" s="64">
        <v>400</v>
      </c>
      <c r="M21" s="64">
        <v>600</v>
      </c>
      <c r="N21" s="64">
        <v>10</v>
      </c>
      <c r="O21" s="64">
        <v>15</v>
      </c>
      <c r="P21" s="60">
        <f>$K21*VLOOKUP($J21,'Source Data'!$A$28:$P$184,'Source Data'!P$1,FALSE)</f>
        <v>9.4457185403225807</v>
      </c>
      <c r="AS21" s="65"/>
    </row>
    <row r="22" spans="1:45" s="60" customFormat="1" x14ac:dyDescent="0.3">
      <c r="A22" s="60" t="s">
        <v>187</v>
      </c>
      <c r="B22" s="60" t="s">
        <v>170</v>
      </c>
      <c r="C22" s="61" t="s">
        <v>44</v>
      </c>
      <c r="D22" s="61">
        <v>7000</v>
      </c>
      <c r="E22" s="61" t="s">
        <v>281</v>
      </c>
      <c r="F22" s="62" t="s">
        <v>263</v>
      </c>
      <c r="G22" s="40" t="s">
        <v>56</v>
      </c>
      <c r="H22" s="40" t="s">
        <v>74</v>
      </c>
      <c r="I22" s="40" t="s">
        <v>176</v>
      </c>
      <c r="J22" s="63" t="s">
        <v>218</v>
      </c>
      <c r="K22" s="27">
        <v>0.3409677419354839</v>
      </c>
      <c r="L22" s="64">
        <v>400</v>
      </c>
      <c r="M22" s="64">
        <v>600</v>
      </c>
      <c r="N22" s="64">
        <v>10</v>
      </c>
      <c r="O22" s="64">
        <v>15</v>
      </c>
      <c r="P22" s="60">
        <f>$K22*VLOOKUP($J22,'Source Data'!$A$28:$P$184,'Source Data'!P$1,FALSE)</f>
        <v>1.9401064516129036</v>
      </c>
      <c r="AS22" s="65"/>
    </row>
    <row r="23" spans="1:45" s="60" customFormat="1" x14ac:dyDescent="0.3">
      <c r="A23" s="60" t="s">
        <v>187</v>
      </c>
      <c r="B23" s="60" t="s">
        <v>170</v>
      </c>
      <c r="C23" s="61" t="s">
        <v>44</v>
      </c>
      <c r="D23" s="61">
        <v>7000</v>
      </c>
      <c r="E23" s="61" t="s">
        <v>281</v>
      </c>
      <c r="F23" s="62" t="s">
        <v>263</v>
      </c>
      <c r="G23" s="40" t="s">
        <v>56</v>
      </c>
      <c r="H23" s="40" t="s">
        <v>74</v>
      </c>
      <c r="I23" s="40" t="s">
        <v>176</v>
      </c>
      <c r="J23" s="63" t="s">
        <v>224</v>
      </c>
      <c r="K23" s="27">
        <v>0.19483870967741937</v>
      </c>
      <c r="L23" s="64">
        <v>400</v>
      </c>
      <c r="M23" s="64">
        <v>600</v>
      </c>
      <c r="N23" s="64">
        <v>10</v>
      </c>
      <c r="O23" s="64">
        <v>15</v>
      </c>
      <c r="P23" s="60">
        <f>$K23*VLOOKUP($J23,'Source Data'!$A$28:$P$184,'Source Data'!P$1,FALSE)</f>
        <v>1.2703483870967742</v>
      </c>
      <c r="AS23" s="65"/>
    </row>
    <row r="24" spans="1:45" s="60" customFormat="1" x14ac:dyDescent="0.3">
      <c r="A24" s="60" t="s">
        <v>187</v>
      </c>
      <c r="B24" s="60" t="s">
        <v>170</v>
      </c>
      <c r="C24" s="61" t="s">
        <v>44</v>
      </c>
      <c r="D24" s="61">
        <v>7000</v>
      </c>
      <c r="E24" s="61" t="s">
        <v>281</v>
      </c>
      <c r="F24" s="62" t="s">
        <v>263</v>
      </c>
      <c r="G24" s="40" t="s">
        <v>56</v>
      </c>
      <c r="H24" s="40" t="s">
        <v>74</v>
      </c>
      <c r="I24" s="40" t="s">
        <v>176</v>
      </c>
      <c r="J24" s="63" t="s">
        <v>144</v>
      </c>
      <c r="K24" s="27">
        <v>1.9483870967741936E-2</v>
      </c>
      <c r="L24" s="64">
        <v>400</v>
      </c>
      <c r="M24" s="64">
        <v>600</v>
      </c>
      <c r="N24" s="64">
        <v>10</v>
      </c>
      <c r="O24" s="64">
        <v>15</v>
      </c>
      <c r="P24" s="60">
        <f>$K24*VLOOKUP($J24,'Source Data'!$A$28:$P$184,'Source Data'!P$1,FALSE)</f>
        <v>36.824516129032261</v>
      </c>
      <c r="AS24" s="65"/>
    </row>
    <row r="25" spans="1:45" s="60" customFormat="1" x14ac:dyDescent="0.3">
      <c r="A25" s="60" t="s">
        <v>187</v>
      </c>
      <c r="B25" s="60" t="s">
        <v>170</v>
      </c>
      <c r="C25" s="61" t="s">
        <v>44</v>
      </c>
      <c r="D25" s="61">
        <v>7000</v>
      </c>
      <c r="E25" s="61" t="s">
        <v>281</v>
      </c>
      <c r="F25" s="62" t="s">
        <v>262</v>
      </c>
      <c r="G25" s="60" t="s">
        <v>48</v>
      </c>
      <c r="H25" s="40" t="s">
        <v>74</v>
      </c>
      <c r="I25" s="40" t="s">
        <v>75</v>
      </c>
      <c r="J25" s="40" t="s">
        <v>223</v>
      </c>
      <c r="K25" s="27">
        <v>2.0458064516129033</v>
      </c>
      <c r="L25" s="64">
        <v>400</v>
      </c>
      <c r="M25" s="64">
        <v>600</v>
      </c>
      <c r="N25" s="64">
        <v>10</v>
      </c>
      <c r="O25" s="64">
        <v>15</v>
      </c>
      <c r="P25" s="60">
        <f>$K25*VLOOKUP($J25,'Source Data'!$A$28:$P$184,'Source Data'!P$1,FALSE)</f>
        <v>10.201024193548388</v>
      </c>
      <c r="AS25" s="65"/>
    </row>
    <row r="26" spans="1:45" s="60" customFormat="1" x14ac:dyDescent="0.3">
      <c r="A26" s="60" t="s">
        <v>187</v>
      </c>
      <c r="B26" s="60" t="s">
        <v>170</v>
      </c>
      <c r="C26" s="61" t="s">
        <v>44</v>
      </c>
      <c r="D26" s="61">
        <v>7000</v>
      </c>
      <c r="E26" s="61" t="s">
        <v>281</v>
      </c>
      <c r="F26" s="62" t="s">
        <v>262</v>
      </c>
      <c r="G26" s="60" t="s">
        <v>48</v>
      </c>
      <c r="H26" s="40" t="s">
        <v>74</v>
      </c>
      <c r="I26" s="40" t="s">
        <v>75</v>
      </c>
      <c r="J26" s="40" t="s">
        <v>226</v>
      </c>
      <c r="K26" s="27">
        <v>2.8556048387096773</v>
      </c>
      <c r="L26" s="64">
        <v>400</v>
      </c>
      <c r="M26" s="64">
        <v>600</v>
      </c>
      <c r="N26" s="64">
        <v>10</v>
      </c>
      <c r="O26" s="64">
        <v>15</v>
      </c>
      <c r="P26" s="60">
        <f>$K26*VLOOKUP($J26,'Source Data'!$A$28:$P$184,'Source Data'!P$1,FALSE)</f>
        <v>10.931612273185483</v>
      </c>
      <c r="AS26" s="65"/>
    </row>
    <row r="27" spans="1:45" s="60" customFormat="1" x14ac:dyDescent="0.3">
      <c r="A27" s="60" t="s">
        <v>187</v>
      </c>
      <c r="B27" s="60" t="s">
        <v>170</v>
      </c>
      <c r="C27" s="61" t="s">
        <v>44</v>
      </c>
      <c r="D27" s="61">
        <v>7000</v>
      </c>
      <c r="E27" s="61" t="s">
        <v>281</v>
      </c>
      <c r="F27" s="62" t="s">
        <v>262</v>
      </c>
      <c r="G27" s="60" t="s">
        <v>48</v>
      </c>
      <c r="H27" s="40" t="s">
        <v>74</v>
      </c>
      <c r="I27" s="40" t="s">
        <v>75</v>
      </c>
      <c r="J27" s="40" t="s">
        <v>53</v>
      </c>
      <c r="K27" s="27">
        <v>1.3249032258064517</v>
      </c>
      <c r="L27" s="64">
        <v>400</v>
      </c>
      <c r="M27" s="64">
        <v>600</v>
      </c>
      <c r="N27" s="64">
        <v>10</v>
      </c>
      <c r="O27" s="64">
        <v>15</v>
      </c>
      <c r="P27" s="60">
        <f>$K27*VLOOKUP($J27,'Source Data'!$A$28:$P$184,'Source Data'!P$1,FALSE)</f>
        <v>5.4414133565823892</v>
      </c>
      <c r="AS27" s="65"/>
    </row>
    <row r="28" spans="1:45" s="60" customFormat="1" x14ac:dyDescent="0.3">
      <c r="A28" s="60" t="s">
        <v>187</v>
      </c>
      <c r="B28" s="60" t="s">
        <v>170</v>
      </c>
      <c r="C28" s="61" t="s">
        <v>44</v>
      </c>
      <c r="D28" s="61">
        <v>7000</v>
      </c>
      <c r="E28" s="61" t="s">
        <v>281</v>
      </c>
      <c r="F28" s="62" t="s">
        <v>263</v>
      </c>
      <c r="G28" s="60" t="s">
        <v>56</v>
      </c>
      <c r="H28" s="40" t="s">
        <v>74</v>
      </c>
      <c r="I28" s="40" t="s">
        <v>75</v>
      </c>
      <c r="J28" s="40" t="s">
        <v>223</v>
      </c>
      <c r="K28" s="27">
        <v>1.9483870967741939</v>
      </c>
      <c r="L28" s="64">
        <v>400</v>
      </c>
      <c r="M28" s="64">
        <v>600</v>
      </c>
      <c r="N28" s="64">
        <v>10</v>
      </c>
      <c r="O28" s="64">
        <v>15</v>
      </c>
      <c r="P28" s="60">
        <f>$K28*VLOOKUP($J28,'Source Data'!$A$28:$P$184,'Source Data'!P$1,FALSE)</f>
        <v>9.7152611367127513</v>
      </c>
      <c r="AS28" s="65"/>
    </row>
    <row r="29" spans="1:45" s="60" customFormat="1" x14ac:dyDescent="0.3">
      <c r="A29" s="60" t="s">
        <v>187</v>
      </c>
      <c r="B29" s="60" t="s">
        <v>170</v>
      </c>
      <c r="C29" s="61" t="s">
        <v>44</v>
      </c>
      <c r="D29" s="61">
        <v>7000</v>
      </c>
      <c r="E29" s="61" t="s">
        <v>281</v>
      </c>
      <c r="F29" s="62" t="s">
        <v>263</v>
      </c>
      <c r="G29" s="60" t="s">
        <v>56</v>
      </c>
      <c r="H29" s="40" t="s">
        <v>74</v>
      </c>
      <c r="I29" s="40" t="s">
        <v>75</v>
      </c>
      <c r="J29" s="40" t="s">
        <v>47</v>
      </c>
      <c r="K29" s="27">
        <v>1.8314838709677421</v>
      </c>
      <c r="L29" s="64">
        <v>400</v>
      </c>
      <c r="M29" s="64">
        <v>600</v>
      </c>
      <c r="N29" s="64">
        <v>10</v>
      </c>
      <c r="O29" s="64">
        <v>15</v>
      </c>
      <c r="P29" s="60">
        <f>$K29*VLOOKUP($J29,'Source Data'!$A$28:$P$184,'Source Data'!P$1,FALSE)</f>
        <v>5.7544454771035429</v>
      </c>
      <c r="AS29" s="65"/>
    </row>
    <row r="30" spans="1:45" s="60" customFormat="1" x14ac:dyDescent="0.3">
      <c r="A30" s="60" t="s">
        <v>188</v>
      </c>
      <c r="B30" s="60" t="s">
        <v>169</v>
      </c>
      <c r="C30" s="66" t="s">
        <v>44</v>
      </c>
      <c r="D30" s="66">
        <v>7000</v>
      </c>
      <c r="E30" s="61" t="s">
        <v>281</v>
      </c>
      <c r="F30" s="62" t="s">
        <v>254</v>
      </c>
      <c r="G30" s="60" t="s">
        <v>76</v>
      </c>
      <c r="H30" s="60" t="s">
        <v>189</v>
      </c>
      <c r="I30" s="60" t="s">
        <v>190</v>
      </c>
      <c r="J30" s="60" t="s">
        <v>82</v>
      </c>
      <c r="K30" s="27">
        <v>0</v>
      </c>
      <c r="L30" s="66" t="s">
        <v>74</v>
      </c>
      <c r="M30" s="66" t="s">
        <v>74</v>
      </c>
      <c r="N30" s="66" t="s">
        <v>74</v>
      </c>
      <c r="O30" s="66" t="s">
        <v>74</v>
      </c>
      <c r="P30" s="60">
        <f>$K30*VLOOKUP($J30,'Source Data'!$A$3:$P$184,'Source Data'!P$1,FALSE)</f>
        <v>0</v>
      </c>
      <c r="AS30" s="65"/>
    </row>
    <row r="31" spans="1:45" s="60" customFormat="1" x14ac:dyDescent="0.3">
      <c r="A31" s="60" t="s">
        <v>188</v>
      </c>
      <c r="B31" s="60" t="s">
        <v>169</v>
      </c>
      <c r="C31" s="66" t="s">
        <v>44</v>
      </c>
      <c r="D31" s="66">
        <v>7000</v>
      </c>
      <c r="E31" s="61" t="s">
        <v>281</v>
      </c>
      <c r="F31" s="62" t="s">
        <v>254</v>
      </c>
      <c r="G31" s="60" t="s">
        <v>76</v>
      </c>
      <c r="H31" s="60" t="s">
        <v>77</v>
      </c>
      <c r="I31" s="60" t="s">
        <v>75</v>
      </c>
      <c r="J31" s="60" t="s">
        <v>78</v>
      </c>
      <c r="K31" s="27">
        <v>0.29225806451612901</v>
      </c>
      <c r="L31" s="66" t="s">
        <v>74</v>
      </c>
      <c r="M31" s="66" t="s">
        <v>74</v>
      </c>
      <c r="N31" s="66" t="s">
        <v>74</v>
      </c>
      <c r="O31" s="66" t="s">
        <v>74</v>
      </c>
      <c r="P31" s="60">
        <f>$K31*VLOOKUP($J31,'Source Data'!$A$3:$P$184,'Source Data'!P$1,FALSE)</f>
        <v>0.15141890322580645</v>
      </c>
      <c r="AS31" s="65"/>
    </row>
    <row r="32" spans="1:45" s="60" customFormat="1" x14ac:dyDescent="0.3">
      <c r="A32" s="60" t="s">
        <v>188</v>
      </c>
      <c r="B32" s="60" t="s">
        <v>169</v>
      </c>
      <c r="C32" s="66" t="s">
        <v>44</v>
      </c>
      <c r="D32" s="66">
        <v>7000</v>
      </c>
      <c r="E32" s="61" t="s">
        <v>281</v>
      </c>
      <c r="F32" s="62" t="s">
        <v>254</v>
      </c>
      <c r="G32" s="60" t="s">
        <v>76</v>
      </c>
      <c r="H32" s="60" t="s">
        <v>79</v>
      </c>
      <c r="I32" s="60" t="s">
        <v>75</v>
      </c>
      <c r="J32" s="60" t="s">
        <v>248</v>
      </c>
      <c r="K32" s="27">
        <v>0.34792626728110598</v>
      </c>
      <c r="L32" s="66" t="s">
        <v>74</v>
      </c>
      <c r="M32" s="66" t="s">
        <v>74</v>
      </c>
      <c r="N32" s="66" t="s">
        <v>74</v>
      </c>
      <c r="O32" s="66" t="s">
        <v>74</v>
      </c>
      <c r="P32" s="60">
        <f>$K32*VLOOKUP($J32,'Source Data'!$A$3:$P$184,'Source Data'!P$1,FALSE)</f>
        <v>4.0540973752754956</v>
      </c>
      <c r="AS32" s="65"/>
    </row>
    <row r="33" spans="1:45" s="60" customFormat="1" x14ac:dyDescent="0.3">
      <c r="A33" s="60" t="s">
        <v>188</v>
      </c>
      <c r="B33" s="60" t="s">
        <v>169</v>
      </c>
      <c r="C33" s="66" t="s">
        <v>44</v>
      </c>
      <c r="D33" s="66">
        <v>7000</v>
      </c>
      <c r="E33" s="61" t="s">
        <v>281</v>
      </c>
      <c r="F33" s="62" t="s">
        <v>254</v>
      </c>
      <c r="G33" s="60" t="s">
        <v>76</v>
      </c>
      <c r="H33" s="60" t="s">
        <v>81</v>
      </c>
      <c r="I33" s="60" t="s">
        <v>190</v>
      </c>
      <c r="J33" s="60" t="s">
        <v>82</v>
      </c>
      <c r="K33" s="27">
        <v>0.24708331797235022</v>
      </c>
      <c r="L33" s="66" t="s">
        <v>74</v>
      </c>
      <c r="M33" s="66" t="s">
        <v>74</v>
      </c>
      <c r="N33" s="66" t="s">
        <v>74</v>
      </c>
      <c r="O33" s="66" t="s">
        <v>74</v>
      </c>
      <c r="P33" s="60">
        <f>$K33*VLOOKUP($J33,'Source Data'!$A$3:$P$184,'Source Data'!P$1,FALSE)</f>
        <v>7.2518953824884783E-2</v>
      </c>
      <c r="AS33" s="65"/>
    </row>
    <row r="34" spans="1:45" s="60" customFormat="1" x14ac:dyDescent="0.3">
      <c r="A34" s="60" t="s">
        <v>188</v>
      </c>
      <c r="B34" s="60" t="s">
        <v>169</v>
      </c>
      <c r="C34" s="66" t="s">
        <v>44</v>
      </c>
      <c r="D34" s="66">
        <v>7000</v>
      </c>
      <c r="E34" s="61" t="s">
        <v>281</v>
      </c>
      <c r="F34" s="62" t="s">
        <v>254</v>
      </c>
      <c r="G34" s="60" t="s">
        <v>76</v>
      </c>
      <c r="H34" s="60" t="s">
        <v>85</v>
      </c>
      <c r="I34" s="60" t="s">
        <v>75</v>
      </c>
      <c r="J34" s="60" t="s">
        <v>86</v>
      </c>
      <c r="K34" s="27">
        <v>0.54554838709677422</v>
      </c>
      <c r="L34" s="66" t="s">
        <v>74</v>
      </c>
      <c r="M34" s="66" t="s">
        <v>74</v>
      </c>
      <c r="N34" s="66" t="s">
        <v>74</v>
      </c>
      <c r="O34" s="66" t="s">
        <v>74</v>
      </c>
      <c r="P34" s="60">
        <f>$K34*VLOOKUP($J34,'Source Data'!$A$3:$P$184,'Source Data'!P$1,FALSE)</f>
        <v>0.19219669677419357</v>
      </c>
      <c r="AS34" s="65"/>
    </row>
    <row r="35" spans="1:45" s="60" customFormat="1" x14ac:dyDescent="0.3">
      <c r="A35" s="60" t="s">
        <v>188</v>
      </c>
      <c r="B35" s="60" t="s">
        <v>169</v>
      </c>
      <c r="C35" s="66" t="s">
        <v>44</v>
      </c>
      <c r="D35" s="66">
        <v>7000</v>
      </c>
      <c r="E35" s="61" t="s">
        <v>281</v>
      </c>
      <c r="F35" s="62" t="s">
        <v>254</v>
      </c>
      <c r="G35" s="60" t="s">
        <v>76</v>
      </c>
      <c r="H35" s="60" t="s">
        <v>85</v>
      </c>
      <c r="I35" s="60" t="s">
        <v>190</v>
      </c>
      <c r="J35" s="60" t="s">
        <v>251</v>
      </c>
      <c r="K35" s="27">
        <v>2.8112442396313365E-2</v>
      </c>
      <c r="L35" s="66" t="s">
        <v>74</v>
      </c>
      <c r="M35" s="66" t="s">
        <v>74</v>
      </c>
      <c r="N35" s="66" t="s">
        <v>74</v>
      </c>
      <c r="O35" s="66" t="s">
        <v>74</v>
      </c>
      <c r="P35" s="60">
        <f>$K35*VLOOKUP($J35,'Source Data'!$A$3:$P$184,'Source Data'!P$1,FALSE)</f>
        <v>8.9678691244239633E-2</v>
      </c>
      <c r="AS35" s="65"/>
    </row>
    <row r="36" spans="1:45" s="60" customFormat="1" x14ac:dyDescent="0.3">
      <c r="A36" s="60" t="s">
        <v>188</v>
      </c>
      <c r="B36" s="60" t="s">
        <v>169</v>
      </c>
      <c r="C36" s="66" t="s">
        <v>44</v>
      </c>
      <c r="D36" s="66">
        <v>7000</v>
      </c>
      <c r="E36" s="61" t="s">
        <v>281</v>
      </c>
      <c r="F36" s="62" t="s">
        <v>254</v>
      </c>
      <c r="G36" s="60" t="s">
        <v>76</v>
      </c>
      <c r="H36" s="60" t="s">
        <v>89</v>
      </c>
      <c r="I36" s="60" t="s">
        <v>75</v>
      </c>
      <c r="J36" s="60" t="s">
        <v>90</v>
      </c>
      <c r="K36" s="27">
        <v>0.14125806451612907</v>
      </c>
      <c r="L36" s="66" t="s">
        <v>74</v>
      </c>
      <c r="M36" s="66" t="s">
        <v>74</v>
      </c>
      <c r="N36" s="66" t="s">
        <v>74</v>
      </c>
      <c r="O36" s="66" t="s">
        <v>74</v>
      </c>
      <c r="P36" s="60">
        <f>$K36*VLOOKUP($J36,'Source Data'!$A$3:$P$184,'Source Data'!P$1,FALSE)</f>
        <v>1.21919835483871E-2</v>
      </c>
      <c r="AS36" s="65"/>
    </row>
    <row r="37" spans="1:45" s="60" customFormat="1" x14ac:dyDescent="0.3">
      <c r="A37" s="60" t="s">
        <v>188</v>
      </c>
      <c r="B37" s="60" t="s">
        <v>169</v>
      </c>
      <c r="C37" s="66" t="s">
        <v>44</v>
      </c>
      <c r="D37" s="66">
        <v>7000</v>
      </c>
      <c r="E37" s="61" t="s">
        <v>281</v>
      </c>
      <c r="F37" s="62" t="s">
        <v>254</v>
      </c>
      <c r="G37" s="60" t="s">
        <v>76</v>
      </c>
      <c r="H37" s="60" t="s">
        <v>93</v>
      </c>
      <c r="I37" s="60" t="s">
        <v>75</v>
      </c>
      <c r="J37" s="60" t="s">
        <v>94</v>
      </c>
      <c r="K37" s="27">
        <v>2.1776705069124425E-2</v>
      </c>
      <c r="L37" s="66" t="s">
        <v>74</v>
      </c>
      <c r="M37" s="66" t="s">
        <v>74</v>
      </c>
      <c r="N37" s="66" t="s">
        <v>74</v>
      </c>
      <c r="O37" s="66" t="s">
        <v>74</v>
      </c>
      <c r="P37" s="60">
        <f>$K37*VLOOKUP($J37,'Source Data'!$A$3:$P$184,'Source Data'!P$1,FALSE)</f>
        <v>1.1282510896313365E-2</v>
      </c>
      <c r="AS37" s="65"/>
    </row>
    <row r="38" spans="1:45" s="60" customFormat="1" x14ac:dyDescent="0.3">
      <c r="A38" s="60" t="s">
        <v>188</v>
      </c>
      <c r="B38" s="60" t="s">
        <v>169</v>
      </c>
      <c r="C38" s="66" t="s">
        <v>44</v>
      </c>
      <c r="D38" s="66">
        <v>7000</v>
      </c>
      <c r="E38" s="61" t="s">
        <v>281</v>
      </c>
      <c r="F38" s="62" t="s">
        <v>254</v>
      </c>
      <c r="G38" s="60" t="s">
        <v>76</v>
      </c>
      <c r="H38" s="60" t="s">
        <v>189</v>
      </c>
      <c r="I38" s="60" t="s">
        <v>190</v>
      </c>
      <c r="J38" s="67" t="s">
        <v>273</v>
      </c>
      <c r="K38" s="27">
        <v>0</v>
      </c>
      <c r="L38" s="66" t="s">
        <v>74</v>
      </c>
      <c r="M38" s="66" t="s">
        <v>74</v>
      </c>
      <c r="N38" s="66" t="s">
        <v>74</v>
      </c>
      <c r="O38" s="66" t="s">
        <v>74</v>
      </c>
      <c r="P38" s="60">
        <f>$K38*VLOOKUP($J38,'Source Data'!$A$3:$P$184,'Source Data'!P$1,FALSE)</f>
        <v>0</v>
      </c>
      <c r="AS38" s="65"/>
    </row>
    <row r="39" spans="1:45" s="60" customFormat="1" x14ac:dyDescent="0.3">
      <c r="A39" s="60" t="s">
        <v>188</v>
      </c>
      <c r="B39" s="60" t="s">
        <v>169</v>
      </c>
      <c r="C39" s="66" t="s">
        <v>44</v>
      </c>
      <c r="D39" s="66">
        <v>7000</v>
      </c>
      <c r="E39" s="61" t="s">
        <v>281</v>
      </c>
      <c r="F39" s="62" t="s">
        <v>255</v>
      </c>
      <c r="G39" s="60" t="s">
        <v>76</v>
      </c>
      <c r="H39" s="60" t="s">
        <v>189</v>
      </c>
      <c r="I39" s="60" t="s">
        <v>190</v>
      </c>
      <c r="J39" s="60" t="s">
        <v>82</v>
      </c>
      <c r="K39" s="27">
        <v>0</v>
      </c>
      <c r="L39" s="66" t="s">
        <v>74</v>
      </c>
      <c r="M39" s="66" t="s">
        <v>74</v>
      </c>
      <c r="N39" s="66" t="s">
        <v>74</v>
      </c>
      <c r="O39" s="66" t="s">
        <v>74</v>
      </c>
      <c r="P39" s="60">
        <f>$K39*VLOOKUP($J39,'Source Data'!$A$3:$P$184,'Source Data'!P$1,FALSE)</f>
        <v>0</v>
      </c>
      <c r="AS39" s="65"/>
    </row>
    <row r="40" spans="1:45" s="60" customFormat="1" x14ac:dyDescent="0.3">
      <c r="A40" s="60" t="s">
        <v>188</v>
      </c>
      <c r="B40" s="60" t="s">
        <v>169</v>
      </c>
      <c r="C40" s="66" t="s">
        <v>44</v>
      </c>
      <c r="D40" s="66">
        <v>7000</v>
      </c>
      <c r="E40" s="61" t="s">
        <v>281</v>
      </c>
      <c r="F40" s="62" t="s">
        <v>255</v>
      </c>
      <c r="G40" s="60" t="s">
        <v>76</v>
      </c>
      <c r="H40" s="60" t="s">
        <v>77</v>
      </c>
      <c r="I40" s="60" t="s">
        <v>75</v>
      </c>
      <c r="J40" s="60" t="s">
        <v>78</v>
      </c>
      <c r="K40" s="27">
        <v>0.29225806451612901</v>
      </c>
      <c r="L40" s="66" t="s">
        <v>74</v>
      </c>
      <c r="M40" s="66" t="s">
        <v>74</v>
      </c>
      <c r="N40" s="66" t="s">
        <v>74</v>
      </c>
      <c r="O40" s="66" t="s">
        <v>74</v>
      </c>
      <c r="P40" s="60">
        <f>$K40*VLOOKUP($J40,'Source Data'!$A$3:$P$184,'Source Data'!P$1,FALSE)</f>
        <v>0.15141890322580645</v>
      </c>
      <c r="AS40" s="65"/>
    </row>
    <row r="41" spans="1:45" s="60" customFormat="1" x14ac:dyDescent="0.3">
      <c r="A41" s="60" t="s">
        <v>188</v>
      </c>
      <c r="B41" s="60" t="s">
        <v>169</v>
      </c>
      <c r="C41" s="66" t="s">
        <v>44</v>
      </c>
      <c r="D41" s="66">
        <v>7000</v>
      </c>
      <c r="E41" s="61" t="s">
        <v>281</v>
      </c>
      <c r="F41" s="62" t="s">
        <v>255</v>
      </c>
      <c r="G41" s="60" t="s">
        <v>76</v>
      </c>
      <c r="H41" s="60" t="s">
        <v>79</v>
      </c>
      <c r="I41" s="60" t="s">
        <v>75</v>
      </c>
      <c r="J41" s="60" t="s">
        <v>248</v>
      </c>
      <c r="K41" s="27">
        <v>0.34792626728110598</v>
      </c>
      <c r="L41" s="66" t="s">
        <v>74</v>
      </c>
      <c r="M41" s="66" t="s">
        <v>74</v>
      </c>
      <c r="N41" s="66" t="s">
        <v>74</v>
      </c>
      <c r="O41" s="66" t="s">
        <v>74</v>
      </c>
      <c r="P41" s="60">
        <f>$K41*VLOOKUP($J41,'Source Data'!$A$3:$P$184,'Source Data'!P$1,FALSE)</f>
        <v>4.0540973752754956</v>
      </c>
      <c r="AS41" s="65"/>
    </row>
    <row r="42" spans="1:45" s="60" customFormat="1" x14ac:dyDescent="0.3">
      <c r="A42" s="60" t="s">
        <v>188</v>
      </c>
      <c r="B42" s="60" t="s">
        <v>169</v>
      </c>
      <c r="C42" s="66" t="s">
        <v>44</v>
      </c>
      <c r="D42" s="66">
        <v>7000</v>
      </c>
      <c r="E42" s="61" t="s">
        <v>281</v>
      </c>
      <c r="F42" s="62" t="s">
        <v>255</v>
      </c>
      <c r="G42" s="60" t="s">
        <v>76</v>
      </c>
      <c r="H42" s="60" t="s">
        <v>81</v>
      </c>
      <c r="I42" s="60" t="s">
        <v>190</v>
      </c>
      <c r="J42" s="60" t="s">
        <v>82</v>
      </c>
      <c r="K42" s="27">
        <v>0.24708331797235022</v>
      </c>
      <c r="L42" s="66" t="s">
        <v>74</v>
      </c>
      <c r="M42" s="66" t="s">
        <v>74</v>
      </c>
      <c r="N42" s="66" t="s">
        <v>74</v>
      </c>
      <c r="O42" s="66" t="s">
        <v>74</v>
      </c>
      <c r="P42" s="60">
        <f>$K42*VLOOKUP($J42,'Source Data'!$A$3:$P$184,'Source Data'!P$1,FALSE)</f>
        <v>7.2518953824884783E-2</v>
      </c>
      <c r="AS42" s="65"/>
    </row>
    <row r="43" spans="1:45" s="60" customFormat="1" x14ac:dyDescent="0.3">
      <c r="A43" s="60" t="s">
        <v>188</v>
      </c>
      <c r="B43" s="60" t="s">
        <v>169</v>
      </c>
      <c r="C43" s="66" t="s">
        <v>44</v>
      </c>
      <c r="D43" s="66">
        <v>7000</v>
      </c>
      <c r="E43" s="61" t="s">
        <v>281</v>
      </c>
      <c r="F43" s="62" t="s">
        <v>255</v>
      </c>
      <c r="G43" s="60" t="s">
        <v>76</v>
      </c>
      <c r="H43" s="60" t="s">
        <v>85</v>
      </c>
      <c r="I43" s="60" t="s">
        <v>75</v>
      </c>
      <c r="J43" s="60" t="s">
        <v>86</v>
      </c>
      <c r="K43" s="27">
        <v>0.54554838709677422</v>
      </c>
      <c r="L43" s="66" t="s">
        <v>74</v>
      </c>
      <c r="M43" s="66" t="s">
        <v>74</v>
      </c>
      <c r="N43" s="66" t="s">
        <v>74</v>
      </c>
      <c r="O43" s="66" t="s">
        <v>74</v>
      </c>
      <c r="P43" s="60">
        <f>$K43*VLOOKUP($J43,'Source Data'!$A$3:$P$184,'Source Data'!P$1,FALSE)</f>
        <v>0.19219669677419357</v>
      </c>
      <c r="AS43" s="65"/>
    </row>
    <row r="44" spans="1:45" s="60" customFormat="1" x14ac:dyDescent="0.3">
      <c r="A44" s="60" t="s">
        <v>188</v>
      </c>
      <c r="B44" s="60" t="s">
        <v>169</v>
      </c>
      <c r="C44" s="66" t="s">
        <v>44</v>
      </c>
      <c r="D44" s="66">
        <v>7000</v>
      </c>
      <c r="E44" s="61" t="s">
        <v>281</v>
      </c>
      <c r="F44" s="62" t="s">
        <v>255</v>
      </c>
      <c r="G44" s="60" t="s">
        <v>76</v>
      </c>
      <c r="H44" s="60" t="s">
        <v>85</v>
      </c>
      <c r="I44" s="60" t="s">
        <v>190</v>
      </c>
      <c r="J44" s="60" t="s">
        <v>251</v>
      </c>
      <c r="K44" s="27">
        <v>2.8112442396313365E-2</v>
      </c>
      <c r="L44" s="66" t="s">
        <v>74</v>
      </c>
      <c r="M44" s="66" t="s">
        <v>74</v>
      </c>
      <c r="N44" s="66" t="s">
        <v>74</v>
      </c>
      <c r="O44" s="66" t="s">
        <v>74</v>
      </c>
      <c r="P44" s="60">
        <f>$K44*VLOOKUP($J44,'Source Data'!$A$3:$P$184,'Source Data'!P$1,FALSE)</f>
        <v>8.9678691244239633E-2</v>
      </c>
      <c r="AS44" s="65"/>
    </row>
    <row r="45" spans="1:45" s="60" customFormat="1" x14ac:dyDescent="0.3">
      <c r="A45" s="60" t="s">
        <v>188</v>
      </c>
      <c r="B45" s="60" t="s">
        <v>169</v>
      </c>
      <c r="C45" s="66" t="s">
        <v>44</v>
      </c>
      <c r="D45" s="66">
        <v>7000</v>
      </c>
      <c r="E45" s="61" t="s">
        <v>281</v>
      </c>
      <c r="F45" s="62" t="s">
        <v>255</v>
      </c>
      <c r="G45" s="60" t="s">
        <v>76</v>
      </c>
      <c r="H45" s="60" t="s">
        <v>89</v>
      </c>
      <c r="I45" s="60" t="s">
        <v>75</v>
      </c>
      <c r="J45" s="60" t="s">
        <v>90</v>
      </c>
      <c r="K45" s="27">
        <v>0.14125806451612907</v>
      </c>
      <c r="L45" s="66" t="s">
        <v>74</v>
      </c>
      <c r="M45" s="66" t="s">
        <v>74</v>
      </c>
      <c r="N45" s="66" t="s">
        <v>74</v>
      </c>
      <c r="O45" s="66" t="s">
        <v>74</v>
      </c>
      <c r="P45" s="60">
        <f>$K45*VLOOKUP($J45,'Source Data'!$A$3:$P$184,'Source Data'!P$1,FALSE)</f>
        <v>1.21919835483871E-2</v>
      </c>
      <c r="AS45" s="65"/>
    </row>
    <row r="46" spans="1:45" s="60" customFormat="1" x14ac:dyDescent="0.3">
      <c r="A46" s="60" t="s">
        <v>188</v>
      </c>
      <c r="B46" s="60" t="s">
        <v>169</v>
      </c>
      <c r="C46" s="66" t="s">
        <v>44</v>
      </c>
      <c r="D46" s="66">
        <v>7000</v>
      </c>
      <c r="E46" s="61" t="s">
        <v>281</v>
      </c>
      <c r="F46" s="62" t="s">
        <v>255</v>
      </c>
      <c r="G46" s="60" t="s">
        <v>76</v>
      </c>
      <c r="H46" s="60" t="s">
        <v>93</v>
      </c>
      <c r="I46" s="60" t="s">
        <v>75</v>
      </c>
      <c r="J46" s="60" t="s">
        <v>94</v>
      </c>
      <c r="K46" s="27">
        <v>2.1776705069124425E-2</v>
      </c>
      <c r="L46" s="66" t="s">
        <v>74</v>
      </c>
      <c r="M46" s="66" t="s">
        <v>74</v>
      </c>
      <c r="N46" s="66" t="s">
        <v>74</v>
      </c>
      <c r="O46" s="66" t="s">
        <v>74</v>
      </c>
      <c r="P46" s="60">
        <f>$K46*VLOOKUP($J46,'Source Data'!$A$3:$P$184,'Source Data'!P$1,FALSE)</f>
        <v>1.1282510896313365E-2</v>
      </c>
      <c r="Z46" s="68"/>
      <c r="AA46" s="68"/>
      <c r="AO46" s="68"/>
      <c r="AP46" s="68"/>
    </row>
    <row r="47" spans="1:45" s="60" customFormat="1" x14ac:dyDescent="0.3">
      <c r="A47" s="60" t="s">
        <v>188</v>
      </c>
      <c r="B47" s="60" t="s">
        <v>169</v>
      </c>
      <c r="C47" s="66" t="s">
        <v>44</v>
      </c>
      <c r="D47" s="66">
        <v>7000</v>
      </c>
      <c r="E47" s="61" t="s">
        <v>281</v>
      </c>
      <c r="F47" s="62" t="s">
        <v>255</v>
      </c>
      <c r="G47" s="60" t="s">
        <v>76</v>
      </c>
      <c r="H47" s="60" t="s">
        <v>189</v>
      </c>
      <c r="I47" s="60" t="s">
        <v>190</v>
      </c>
      <c r="J47" s="67" t="s">
        <v>273</v>
      </c>
      <c r="K47" s="27">
        <v>0</v>
      </c>
      <c r="L47" s="66" t="s">
        <v>74</v>
      </c>
      <c r="M47" s="66" t="s">
        <v>74</v>
      </c>
      <c r="N47" s="66" t="s">
        <v>74</v>
      </c>
      <c r="O47" s="66" t="s">
        <v>74</v>
      </c>
      <c r="P47" s="60">
        <f>$K47*VLOOKUP($J47,'Source Data'!$A$3:$P$184,'Source Data'!P$1,FALSE)</f>
        <v>0</v>
      </c>
    </row>
    <row r="48" spans="1:45" s="60" customFormat="1" x14ac:dyDescent="0.3">
      <c r="A48" s="60" t="s">
        <v>188</v>
      </c>
      <c r="B48" s="60" t="s">
        <v>170</v>
      </c>
      <c r="C48" s="66" t="s">
        <v>44</v>
      </c>
      <c r="D48" s="66">
        <v>7000</v>
      </c>
      <c r="E48" s="61" t="s">
        <v>281</v>
      </c>
      <c r="F48" s="62" t="s">
        <v>262</v>
      </c>
      <c r="G48" s="60" t="s">
        <v>30</v>
      </c>
      <c r="H48" s="60" t="s">
        <v>77</v>
      </c>
      <c r="I48" s="60" t="s">
        <v>190</v>
      </c>
      <c r="J48" s="67" t="s">
        <v>84</v>
      </c>
      <c r="K48" s="27">
        <v>0</v>
      </c>
      <c r="L48" s="66" t="s">
        <v>74</v>
      </c>
      <c r="M48" s="66" t="s">
        <v>74</v>
      </c>
      <c r="N48" s="66" t="s">
        <v>74</v>
      </c>
      <c r="O48" s="66" t="s">
        <v>74</v>
      </c>
      <c r="P48" s="60">
        <f>$K48*VLOOKUP($J48,'Source Data'!$A$3:$P$184,'Source Data'!P$1,FALSE)</f>
        <v>0</v>
      </c>
    </row>
    <row r="49" spans="1:16" s="60" customFormat="1" x14ac:dyDescent="0.3">
      <c r="A49" s="60" t="s">
        <v>188</v>
      </c>
      <c r="B49" s="60" t="s">
        <v>170</v>
      </c>
      <c r="C49" s="66" t="s">
        <v>44</v>
      </c>
      <c r="D49" s="66">
        <v>7000</v>
      </c>
      <c r="E49" s="61" t="s">
        <v>281</v>
      </c>
      <c r="F49" s="62" t="s">
        <v>262</v>
      </c>
      <c r="G49" s="60" t="s">
        <v>30</v>
      </c>
      <c r="H49" s="60" t="s">
        <v>77</v>
      </c>
      <c r="I49" s="60" t="s">
        <v>75</v>
      </c>
      <c r="J49" s="60" t="s">
        <v>78</v>
      </c>
      <c r="K49" s="27">
        <v>2.9225806451612901</v>
      </c>
      <c r="L49" s="66" t="s">
        <v>74</v>
      </c>
      <c r="M49" s="66" t="s">
        <v>74</v>
      </c>
      <c r="N49" s="66" t="s">
        <v>74</v>
      </c>
      <c r="O49" s="66" t="s">
        <v>74</v>
      </c>
      <c r="P49" s="60">
        <f>$K49*VLOOKUP($J49,'Source Data'!$A$3:$P$184,'Source Data'!P$1,FALSE)</f>
        <v>1.5141890322580644</v>
      </c>
    </row>
    <row r="50" spans="1:16" s="60" customFormat="1" x14ac:dyDescent="0.3">
      <c r="A50" s="60" t="s">
        <v>188</v>
      </c>
      <c r="B50" s="60" t="s">
        <v>170</v>
      </c>
      <c r="C50" s="66" t="s">
        <v>44</v>
      </c>
      <c r="D50" s="66">
        <v>7000</v>
      </c>
      <c r="E50" s="61" t="s">
        <v>281</v>
      </c>
      <c r="F50" s="62" t="s">
        <v>262</v>
      </c>
      <c r="G50" s="60" t="s">
        <v>30</v>
      </c>
      <c r="H50" s="60" t="s">
        <v>32</v>
      </c>
      <c r="I50" s="60" t="s">
        <v>75</v>
      </c>
      <c r="J50" s="60" t="s">
        <v>248</v>
      </c>
      <c r="K50" s="27">
        <v>0.34792626728110598</v>
      </c>
      <c r="L50" s="66" t="s">
        <v>74</v>
      </c>
      <c r="M50" s="66" t="s">
        <v>74</v>
      </c>
      <c r="N50" s="66" t="s">
        <v>74</v>
      </c>
      <c r="O50" s="66" t="s">
        <v>74</v>
      </c>
      <c r="P50" s="60">
        <f>$K50*VLOOKUP($J50,'Source Data'!$A$3:$P$184,'Source Data'!P$1,FALSE)</f>
        <v>4.0540973752754956</v>
      </c>
    </row>
    <row r="51" spans="1:16" s="60" customFormat="1" x14ac:dyDescent="0.3">
      <c r="A51" s="60" t="s">
        <v>188</v>
      </c>
      <c r="B51" s="60" t="s">
        <v>170</v>
      </c>
      <c r="C51" s="66" t="s">
        <v>44</v>
      </c>
      <c r="D51" s="66">
        <v>7000</v>
      </c>
      <c r="E51" s="61" t="s">
        <v>281</v>
      </c>
      <c r="F51" s="62" t="s">
        <v>262</v>
      </c>
      <c r="G51" s="60" t="s">
        <v>30</v>
      </c>
      <c r="H51" s="60" t="s">
        <v>83</v>
      </c>
      <c r="I51" s="60" t="s">
        <v>75</v>
      </c>
      <c r="J51" s="60" t="s">
        <v>249</v>
      </c>
      <c r="K51" s="27">
        <v>1.2379216589861754E-3</v>
      </c>
      <c r="L51" s="66" t="s">
        <v>74</v>
      </c>
      <c r="M51" s="66" t="s">
        <v>74</v>
      </c>
      <c r="N51" s="66" t="s">
        <v>74</v>
      </c>
      <c r="O51" s="66" t="s">
        <v>74</v>
      </c>
      <c r="P51" s="60">
        <f>$K51*VLOOKUP($J51,'Source Data'!$A$3:$P$184,'Source Data'!P$1,FALSE)</f>
        <v>5.5706474654377896E-3</v>
      </c>
    </row>
    <row r="52" spans="1:16" s="60" customFormat="1" x14ac:dyDescent="0.3">
      <c r="A52" s="60" t="s">
        <v>188</v>
      </c>
      <c r="B52" s="60" t="s">
        <v>170</v>
      </c>
      <c r="C52" s="66" t="s">
        <v>44</v>
      </c>
      <c r="D52" s="66">
        <v>7000</v>
      </c>
      <c r="E52" s="61" t="s">
        <v>281</v>
      </c>
      <c r="F52" s="62" t="s">
        <v>262</v>
      </c>
      <c r="G52" s="60" t="s">
        <v>30</v>
      </c>
      <c r="H52" s="60" t="s">
        <v>83</v>
      </c>
      <c r="I52" s="60" t="s">
        <v>190</v>
      </c>
      <c r="J52" s="60" t="s">
        <v>84</v>
      </c>
      <c r="K52" s="27">
        <v>0.33693179723502298</v>
      </c>
      <c r="L52" s="66" t="s">
        <v>74</v>
      </c>
      <c r="M52" s="66" t="s">
        <v>74</v>
      </c>
      <c r="N52" s="66" t="s">
        <v>74</v>
      </c>
      <c r="O52" s="66" t="s">
        <v>74</v>
      </c>
      <c r="P52" s="60">
        <f>$K52*VLOOKUP($J52,'Source Data'!$A$3:$P$184,'Source Data'!P$1,FALSE)</f>
        <v>2.9080583419354832E-2</v>
      </c>
    </row>
    <row r="53" spans="1:16" s="60" customFormat="1" x14ac:dyDescent="0.3">
      <c r="A53" s="60" t="s">
        <v>188</v>
      </c>
      <c r="B53" s="60" t="s">
        <v>170</v>
      </c>
      <c r="C53" s="66" t="s">
        <v>44</v>
      </c>
      <c r="D53" s="66">
        <v>7000</v>
      </c>
      <c r="E53" s="61" t="s">
        <v>281</v>
      </c>
      <c r="F53" s="62" t="s">
        <v>262</v>
      </c>
      <c r="G53" s="60" t="s">
        <v>30</v>
      </c>
      <c r="H53" s="60" t="s">
        <v>87</v>
      </c>
      <c r="I53" s="60" t="s">
        <v>75</v>
      </c>
      <c r="J53" s="60" t="s">
        <v>220</v>
      </c>
      <c r="K53" s="27">
        <v>0.58451612903225802</v>
      </c>
      <c r="L53" s="66" t="s">
        <v>74</v>
      </c>
      <c r="M53" s="66" t="s">
        <v>74</v>
      </c>
      <c r="N53" s="66" t="s">
        <v>74</v>
      </c>
      <c r="O53" s="66" t="s">
        <v>74</v>
      </c>
      <c r="P53" s="60">
        <f>$K53*VLOOKUP($J53,'Source Data'!$A$3:$P$184,'Source Data'!P$1,FALSE)</f>
        <v>6.605032258064516</v>
      </c>
    </row>
    <row r="54" spans="1:16" s="60" customFormat="1" x14ac:dyDescent="0.3">
      <c r="A54" s="60" t="s">
        <v>188</v>
      </c>
      <c r="B54" s="60" t="s">
        <v>170</v>
      </c>
      <c r="C54" s="66" t="s">
        <v>44</v>
      </c>
      <c r="D54" s="66">
        <v>7000</v>
      </c>
      <c r="E54" s="61" t="s">
        <v>281</v>
      </c>
      <c r="F54" s="62" t="s">
        <v>262</v>
      </c>
      <c r="G54" s="60" t="s">
        <v>30</v>
      </c>
      <c r="H54" s="60" t="s">
        <v>87</v>
      </c>
      <c r="I54" s="60" t="s">
        <v>75</v>
      </c>
      <c r="J54" s="60" t="s">
        <v>88</v>
      </c>
      <c r="K54" s="27">
        <v>5.0101382488479264E-2</v>
      </c>
      <c r="L54" s="66" t="s">
        <v>74</v>
      </c>
      <c r="M54" s="66" t="s">
        <v>74</v>
      </c>
      <c r="N54" s="66" t="s">
        <v>74</v>
      </c>
      <c r="O54" s="66" t="s">
        <v>74</v>
      </c>
      <c r="P54" s="60">
        <f>$K54*VLOOKUP($J54,'Source Data'!$A$3:$P$184,'Source Data'!P$1,FALSE)</f>
        <v>4.3242503225806453E-3</v>
      </c>
    </row>
    <row r="55" spans="1:16" s="60" customFormat="1" x14ac:dyDescent="0.3">
      <c r="A55" s="60" t="s">
        <v>188</v>
      </c>
      <c r="B55" s="60" t="s">
        <v>170</v>
      </c>
      <c r="C55" s="66" t="s">
        <v>44</v>
      </c>
      <c r="D55" s="66">
        <v>7000</v>
      </c>
      <c r="E55" s="61" t="s">
        <v>281</v>
      </c>
      <c r="F55" s="62" t="s">
        <v>262</v>
      </c>
      <c r="G55" s="60" t="s">
        <v>30</v>
      </c>
      <c r="H55" s="60" t="s">
        <v>91</v>
      </c>
      <c r="I55" s="60" t="s">
        <v>75</v>
      </c>
      <c r="J55" s="60" t="s">
        <v>250</v>
      </c>
      <c r="K55" s="27">
        <v>0.7896882488479261</v>
      </c>
      <c r="L55" s="66" t="s">
        <v>74</v>
      </c>
      <c r="M55" s="66" t="s">
        <v>74</v>
      </c>
      <c r="N55" s="66" t="s">
        <v>74</v>
      </c>
      <c r="O55" s="66" t="s">
        <v>74</v>
      </c>
      <c r="P55" s="60">
        <f>$K55*VLOOKUP($J55,'Source Data'!$A$3:$P$184,'Source Data'!P$1,FALSE)</f>
        <v>6.8157992758064501E-2</v>
      </c>
    </row>
    <row r="56" spans="1:16" s="60" customFormat="1" x14ac:dyDescent="0.3">
      <c r="A56" s="60" t="s">
        <v>188</v>
      </c>
      <c r="B56" s="60" t="s">
        <v>170</v>
      </c>
      <c r="C56" s="66" t="s">
        <v>44</v>
      </c>
      <c r="D56" s="66">
        <v>7000</v>
      </c>
      <c r="E56" s="61" t="s">
        <v>281</v>
      </c>
      <c r="F56" s="62" t="s">
        <v>262</v>
      </c>
      <c r="G56" s="60" t="s">
        <v>30</v>
      </c>
      <c r="H56" s="60" t="s">
        <v>91</v>
      </c>
      <c r="I56" s="60" t="s">
        <v>75</v>
      </c>
      <c r="J56" s="60" t="s">
        <v>92</v>
      </c>
      <c r="K56" s="27">
        <v>0.37763917050691248</v>
      </c>
      <c r="L56" s="66" t="s">
        <v>74</v>
      </c>
      <c r="M56" s="66" t="s">
        <v>74</v>
      </c>
      <c r="N56" s="66" t="s">
        <v>74</v>
      </c>
      <c r="O56" s="66" t="s">
        <v>74</v>
      </c>
      <c r="P56" s="60">
        <f>$K56*VLOOKUP($J56,'Source Data'!$A$3:$P$184,'Source Data'!P$1,FALSE)</f>
        <v>1.0649424608294931</v>
      </c>
    </row>
    <row r="57" spans="1:16" s="60" customFormat="1" x14ac:dyDescent="0.3">
      <c r="A57" s="60" t="s">
        <v>188</v>
      </c>
      <c r="B57" s="60" t="s">
        <v>170</v>
      </c>
      <c r="C57" s="66" t="s">
        <v>44</v>
      </c>
      <c r="D57" s="66">
        <v>7000</v>
      </c>
      <c r="E57" s="61" t="s">
        <v>281</v>
      </c>
      <c r="F57" s="62" t="s">
        <v>263</v>
      </c>
      <c r="G57" s="60" t="s">
        <v>30</v>
      </c>
      <c r="H57" s="60" t="s">
        <v>77</v>
      </c>
      <c r="I57" s="60" t="s">
        <v>190</v>
      </c>
      <c r="J57" s="67" t="s">
        <v>84</v>
      </c>
      <c r="K57" s="27">
        <v>0</v>
      </c>
      <c r="L57" s="66" t="s">
        <v>74</v>
      </c>
      <c r="M57" s="66" t="s">
        <v>74</v>
      </c>
      <c r="N57" s="66" t="s">
        <v>74</v>
      </c>
      <c r="O57" s="66" t="s">
        <v>74</v>
      </c>
      <c r="P57" s="60">
        <f>$K57*VLOOKUP($J57,'Source Data'!$A$3:$P$184,'Source Data'!P$1,FALSE)</f>
        <v>0</v>
      </c>
    </row>
    <row r="58" spans="1:16" s="60" customFormat="1" x14ac:dyDescent="0.3">
      <c r="A58" s="60" t="s">
        <v>188</v>
      </c>
      <c r="B58" s="60" t="s">
        <v>170</v>
      </c>
      <c r="C58" s="66" t="s">
        <v>44</v>
      </c>
      <c r="D58" s="66">
        <v>7000</v>
      </c>
      <c r="E58" s="61" t="s">
        <v>281</v>
      </c>
      <c r="F58" s="62" t="s">
        <v>263</v>
      </c>
      <c r="G58" s="60" t="s">
        <v>30</v>
      </c>
      <c r="H58" s="60" t="s">
        <v>77</v>
      </c>
      <c r="I58" s="60" t="s">
        <v>75</v>
      </c>
      <c r="J58" s="60" t="s">
        <v>78</v>
      </c>
      <c r="K58" s="27">
        <v>2.9225806451612901</v>
      </c>
      <c r="L58" s="66" t="s">
        <v>74</v>
      </c>
      <c r="M58" s="66" t="s">
        <v>74</v>
      </c>
      <c r="N58" s="66" t="s">
        <v>74</v>
      </c>
      <c r="O58" s="66" t="s">
        <v>74</v>
      </c>
      <c r="P58" s="60">
        <f>$K58*VLOOKUP($J58,'Source Data'!$A$3:$P$184,'Source Data'!P$1,FALSE)</f>
        <v>1.5141890322580644</v>
      </c>
    </row>
    <row r="59" spans="1:16" s="60" customFormat="1" x14ac:dyDescent="0.3">
      <c r="A59" s="60" t="s">
        <v>188</v>
      </c>
      <c r="B59" s="60" t="s">
        <v>170</v>
      </c>
      <c r="C59" s="66" t="s">
        <v>44</v>
      </c>
      <c r="D59" s="66">
        <v>7000</v>
      </c>
      <c r="E59" s="61" t="s">
        <v>281</v>
      </c>
      <c r="F59" s="62" t="s">
        <v>263</v>
      </c>
      <c r="G59" s="60" t="s">
        <v>30</v>
      </c>
      <c r="H59" s="60" t="s">
        <v>32</v>
      </c>
      <c r="I59" s="60" t="s">
        <v>75</v>
      </c>
      <c r="J59" s="60" t="s">
        <v>248</v>
      </c>
      <c r="K59" s="27">
        <v>0.34792626728110598</v>
      </c>
      <c r="L59" s="66" t="s">
        <v>74</v>
      </c>
      <c r="M59" s="66" t="s">
        <v>74</v>
      </c>
      <c r="N59" s="66" t="s">
        <v>74</v>
      </c>
      <c r="O59" s="66" t="s">
        <v>74</v>
      </c>
      <c r="P59" s="60">
        <f>$K59*VLOOKUP($J59,'Source Data'!$A$3:$P$184,'Source Data'!P$1,FALSE)</f>
        <v>4.0540973752754956</v>
      </c>
    </row>
    <row r="60" spans="1:16" s="60" customFormat="1" x14ac:dyDescent="0.3">
      <c r="A60" s="60" t="s">
        <v>188</v>
      </c>
      <c r="B60" s="60" t="s">
        <v>170</v>
      </c>
      <c r="C60" s="66" t="s">
        <v>44</v>
      </c>
      <c r="D60" s="66">
        <v>7000</v>
      </c>
      <c r="E60" s="61" t="s">
        <v>281</v>
      </c>
      <c r="F60" s="62" t="s">
        <v>263</v>
      </c>
      <c r="G60" s="60" t="s">
        <v>30</v>
      </c>
      <c r="H60" s="60" t="s">
        <v>83</v>
      </c>
      <c r="I60" s="60" t="s">
        <v>75</v>
      </c>
      <c r="J60" s="60" t="s">
        <v>249</v>
      </c>
      <c r="K60" s="27">
        <v>1.2379216589861754E-3</v>
      </c>
      <c r="L60" s="66" t="s">
        <v>74</v>
      </c>
      <c r="M60" s="66" t="s">
        <v>74</v>
      </c>
      <c r="N60" s="66" t="s">
        <v>74</v>
      </c>
      <c r="O60" s="66" t="s">
        <v>74</v>
      </c>
      <c r="P60" s="60">
        <f>$K60*VLOOKUP($J60,'Source Data'!$A$3:$P$184,'Source Data'!P$1,FALSE)</f>
        <v>5.5706474654377896E-3</v>
      </c>
    </row>
    <row r="61" spans="1:16" s="60" customFormat="1" x14ac:dyDescent="0.3">
      <c r="A61" s="60" t="s">
        <v>188</v>
      </c>
      <c r="B61" s="60" t="s">
        <v>170</v>
      </c>
      <c r="C61" s="66" t="s">
        <v>44</v>
      </c>
      <c r="D61" s="66">
        <v>7000</v>
      </c>
      <c r="E61" s="61" t="s">
        <v>281</v>
      </c>
      <c r="F61" s="62" t="s">
        <v>263</v>
      </c>
      <c r="G61" s="60" t="s">
        <v>30</v>
      </c>
      <c r="H61" s="60" t="s">
        <v>83</v>
      </c>
      <c r="I61" s="60" t="s">
        <v>190</v>
      </c>
      <c r="J61" s="60" t="s">
        <v>84</v>
      </c>
      <c r="K61" s="27">
        <v>0.33693179723502298</v>
      </c>
      <c r="L61" s="66" t="s">
        <v>74</v>
      </c>
      <c r="M61" s="66" t="s">
        <v>74</v>
      </c>
      <c r="N61" s="66" t="s">
        <v>74</v>
      </c>
      <c r="O61" s="66" t="s">
        <v>74</v>
      </c>
      <c r="P61" s="60">
        <f>$K61*VLOOKUP($J61,'Source Data'!$A$3:$P$184,'Source Data'!P$1,FALSE)</f>
        <v>2.9080583419354832E-2</v>
      </c>
    </row>
    <row r="62" spans="1:16" s="60" customFormat="1" x14ac:dyDescent="0.3">
      <c r="A62" s="60" t="s">
        <v>188</v>
      </c>
      <c r="B62" s="60" t="s">
        <v>170</v>
      </c>
      <c r="C62" s="66" t="s">
        <v>44</v>
      </c>
      <c r="D62" s="66">
        <v>7000</v>
      </c>
      <c r="E62" s="61" t="s">
        <v>281</v>
      </c>
      <c r="F62" s="62" t="s">
        <v>263</v>
      </c>
      <c r="G62" s="60" t="s">
        <v>30</v>
      </c>
      <c r="H62" s="60" t="s">
        <v>87</v>
      </c>
      <c r="I62" s="60" t="s">
        <v>75</v>
      </c>
      <c r="J62" s="60" t="s">
        <v>220</v>
      </c>
      <c r="K62" s="27">
        <v>0.58451612903225802</v>
      </c>
      <c r="L62" s="66" t="s">
        <v>74</v>
      </c>
      <c r="M62" s="66" t="s">
        <v>74</v>
      </c>
      <c r="N62" s="66" t="s">
        <v>74</v>
      </c>
      <c r="O62" s="66" t="s">
        <v>74</v>
      </c>
      <c r="P62" s="60">
        <f>$K62*VLOOKUP($J62,'Source Data'!$A$3:$P$184,'Source Data'!P$1,FALSE)</f>
        <v>6.605032258064516</v>
      </c>
    </row>
    <row r="63" spans="1:16" s="60" customFormat="1" x14ac:dyDescent="0.3">
      <c r="A63" s="60" t="s">
        <v>188</v>
      </c>
      <c r="B63" s="60" t="s">
        <v>170</v>
      </c>
      <c r="C63" s="66" t="s">
        <v>44</v>
      </c>
      <c r="D63" s="66">
        <v>7000</v>
      </c>
      <c r="E63" s="61" t="s">
        <v>281</v>
      </c>
      <c r="F63" s="62" t="s">
        <v>263</v>
      </c>
      <c r="G63" s="60" t="s">
        <v>30</v>
      </c>
      <c r="H63" s="60" t="s">
        <v>87</v>
      </c>
      <c r="I63" s="60" t="s">
        <v>75</v>
      </c>
      <c r="J63" s="60" t="s">
        <v>88</v>
      </c>
      <c r="K63" s="27">
        <v>5.0101382488479264E-2</v>
      </c>
      <c r="L63" s="66" t="s">
        <v>74</v>
      </c>
      <c r="M63" s="66" t="s">
        <v>74</v>
      </c>
      <c r="N63" s="66" t="s">
        <v>74</v>
      </c>
      <c r="O63" s="66" t="s">
        <v>74</v>
      </c>
      <c r="P63" s="60">
        <f>$K63*VLOOKUP($J63,'Source Data'!$A$3:$P$184,'Source Data'!P$1,FALSE)</f>
        <v>4.3242503225806453E-3</v>
      </c>
    </row>
    <row r="64" spans="1:16" s="60" customFormat="1" x14ac:dyDescent="0.3">
      <c r="A64" s="60" t="s">
        <v>188</v>
      </c>
      <c r="B64" s="60" t="s">
        <v>170</v>
      </c>
      <c r="C64" s="66" t="s">
        <v>44</v>
      </c>
      <c r="D64" s="66">
        <v>7000</v>
      </c>
      <c r="E64" s="61" t="s">
        <v>281</v>
      </c>
      <c r="F64" s="62" t="s">
        <v>263</v>
      </c>
      <c r="G64" s="60" t="s">
        <v>30</v>
      </c>
      <c r="H64" s="60" t="s">
        <v>91</v>
      </c>
      <c r="I64" s="60" t="s">
        <v>75</v>
      </c>
      <c r="J64" s="60" t="s">
        <v>250</v>
      </c>
      <c r="K64" s="27">
        <v>0.7896882488479261</v>
      </c>
      <c r="L64" s="66" t="s">
        <v>74</v>
      </c>
      <c r="M64" s="66" t="s">
        <v>74</v>
      </c>
      <c r="N64" s="66" t="s">
        <v>74</v>
      </c>
      <c r="O64" s="66" t="s">
        <v>74</v>
      </c>
      <c r="P64" s="60">
        <f>$K64*VLOOKUP($J64,'Source Data'!$A$3:$P$184,'Source Data'!P$1,FALSE)</f>
        <v>6.8157992758064501E-2</v>
      </c>
    </row>
    <row r="65" spans="1:16" s="60" customFormat="1" x14ac:dyDescent="0.3">
      <c r="A65" s="60" t="s">
        <v>188</v>
      </c>
      <c r="B65" s="60" t="s">
        <v>170</v>
      </c>
      <c r="C65" s="66" t="s">
        <v>44</v>
      </c>
      <c r="D65" s="66">
        <v>7000</v>
      </c>
      <c r="E65" s="61" t="s">
        <v>281</v>
      </c>
      <c r="F65" s="62" t="s">
        <v>263</v>
      </c>
      <c r="G65" s="60" t="s">
        <v>30</v>
      </c>
      <c r="H65" s="60" t="s">
        <v>91</v>
      </c>
      <c r="I65" s="60" t="s">
        <v>75</v>
      </c>
      <c r="J65" s="60" t="s">
        <v>92</v>
      </c>
      <c r="K65" s="27">
        <v>0.37763917050691248</v>
      </c>
      <c r="L65" s="66" t="s">
        <v>74</v>
      </c>
      <c r="M65" s="66" t="s">
        <v>74</v>
      </c>
      <c r="N65" s="66" t="s">
        <v>74</v>
      </c>
      <c r="O65" s="66" t="s">
        <v>74</v>
      </c>
      <c r="P65" s="60">
        <f>$K65*VLOOKUP($J65,'Source Data'!$A$3:$P$184,'Source Data'!P$1,FALSE)</f>
        <v>1.0649424608294931</v>
      </c>
    </row>
    <row r="66" spans="1:16" s="60" customFormat="1" x14ac:dyDescent="0.3">
      <c r="A66" s="60" t="s">
        <v>161</v>
      </c>
      <c r="B66" s="69" t="s">
        <v>169</v>
      </c>
      <c r="C66" s="66" t="s">
        <v>44</v>
      </c>
      <c r="D66" s="70">
        <v>7000</v>
      </c>
      <c r="E66" s="61" t="s">
        <v>281</v>
      </c>
      <c r="F66" s="62" t="s">
        <v>254</v>
      </c>
      <c r="G66" s="54" t="s">
        <v>45</v>
      </c>
      <c r="H66" s="60" t="s">
        <v>74</v>
      </c>
      <c r="I66" s="54" t="s">
        <v>176</v>
      </c>
      <c r="J66" s="54" t="s">
        <v>51</v>
      </c>
      <c r="K66" s="27">
        <v>0.83654580892214414</v>
      </c>
      <c r="L66" s="66" t="s">
        <v>74</v>
      </c>
      <c r="M66" s="66" t="s">
        <v>74</v>
      </c>
      <c r="N66" s="66" t="s">
        <v>74</v>
      </c>
      <c r="O66" s="66" t="s">
        <v>74</v>
      </c>
      <c r="P66" s="60">
        <f>$K66*VLOOKUP($J66,'Source Data'!$A$28:$P$184,'Source Data'!P$1,FALSE)</f>
        <v>1.8320353215394956</v>
      </c>
    </row>
    <row r="67" spans="1:16" s="60" customFormat="1" x14ac:dyDescent="0.3">
      <c r="A67" s="60" t="s">
        <v>161</v>
      </c>
      <c r="B67" s="69" t="s">
        <v>169</v>
      </c>
      <c r="C67" s="66" t="str">
        <f>C66</f>
        <v>2000-25000</v>
      </c>
      <c r="D67" s="70">
        <v>7000</v>
      </c>
      <c r="E67" s="61" t="s">
        <v>281</v>
      </c>
      <c r="F67" s="62" t="s">
        <v>254</v>
      </c>
      <c r="G67" s="54" t="s">
        <v>45</v>
      </c>
      <c r="H67" s="60" t="s">
        <v>74</v>
      </c>
      <c r="I67" s="54" t="s">
        <v>176</v>
      </c>
      <c r="J67" s="54" t="s">
        <v>217</v>
      </c>
      <c r="K67" s="27">
        <v>8.9132580998094096E-2</v>
      </c>
      <c r="L67" s="66" t="s">
        <v>74</v>
      </c>
      <c r="M67" s="66" t="s">
        <v>74</v>
      </c>
      <c r="N67" s="66" t="s">
        <v>74</v>
      </c>
      <c r="O67" s="66" t="s">
        <v>74</v>
      </c>
      <c r="P67" s="60">
        <f>$K67*VLOOKUP($J67,'Source Data'!$A$28:$P$184,'Source Data'!P$1,FALSE)</f>
        <v>0.42872771460083259</v>
      </c>
    </row>
    <row r="68" spans="1:16" s="60" customFormat="1" x14ac:dyDescent="0.3">
      <c r="A68" s="60" t="s">
        <v>161</v>
      </c>
      <c r="B68" s="69" t="s">
        <v>169</v>
      </c>
      <c r="C68" s="66" t="str">
        <f>C67</f>
        <v>2000-25000</v>
      </c>
      <c r="D68" s="70">
        <v>7000</v>
      </c>
      <c r="E68" s="61" t="s">
        <v>281</v>
      </c>
      <c r="F68" s="62" t="s">
        <v>254</v>
      </c>
      <c r="G68" s="54" t="s">
        <v>52</v>
      </c>
      <c r="H68" s="60" t="s">
        <v>74</v>
      </c>
      <c r="I68" s="54" t="s">
        <v>176</v>
      </c>
      <c r="J68" s="54" t="s">
        <v>216</v>
      </c>
      <c r="K68" s="27">
        <v>1.5458559716241966</v>
      </c>
      <c r="L68" s="66" t="s">
        <v>74</v>
      </c>
      <c r="M68" s="66" t="s">
        <v>74</v>
      </c>
      <c r="N68" s="66" t="s">
        <v>74</v>
      </c>
      <c r="O68" s="66" t="s">
        <v>74</v>
      </c>
      <c r="P68" s="60">
        <f>$K68*VLOOKUP($J68,'Source Data'!$A$28:$P$184,'Source Data'!P$1,FALSE)</f>
        <v>4.452065198277686</v>
      </c>
    </row>
    <row r="69" spans="1:16" s="60" customFormat="1" x14ac:dyDescent="0.3">
      <c r="A69" s="60" t="s">
        <v>161</v>
      </c>
      <c r="B69" s="69" t="s">
        <v>169</v>
      </c>
      <c r="C69" s="66" t="str">
        <f>C68</f>
        <v>2000-25000</v>
      </c>
      <c r="D69" s="70">
        <v>7000</v>
      </c>
      <c r="E69" s="61" t="s">
        <v>281</v>
      </c>
      <c r="F69" s="62" t="s">
        <v>254</v>
      </c>
      <c r="G69" s="54" t="s">
        <v>52</v>
      </c>
      <c r="H69" s="60" t="s">
        <v>74</v>
      </c>
      <c r="I69" s="54" t="s">
        <v>176</v>
      </c>
      <c r="J69" s="54" t="s">
        <v>54</v>
      </c>
      <c r="K69" s="27">
        <v>0.15379467777228767</v>
      </c>
      <c r="L69" s="66" t="s">
        <v>74</v>
      </c>
      <c r="M69" s="66" t="s">
        <v>74</v>
      </c>
      <c r="N69" s="66" t="s">
        <v>74</v>
      </c>
      <c r="O69" s="66" t="s">
        <v>74</v>
      </c>
      <c r="P69" s="60">
        <f>$K69*VLOOKUP($J69,'Source Data'!$A$28:$P$184,'Source Data'!P$1,FALSE)</f>
        <v>0.49060502209359763</v>
      </c>
    </row>
    <row r="70" spans="1:16" s="60" customFormat="1" x14ac:dyDescent="0.3">
      <c r="A70" s="60" t="s">
        <v>161</v>
      </c>
      <c r="B70" s="69" t="s">
        <v>169</v>
      </c>
      <c r="C70" s="66" t="s">
        <v>44</v>
      </c>
      <c r="D70" s="70">
        <v>7000</v>
      </c>
      <c r="E70" s="61" t="s">
        <v>281</v>
      </c>
      <c r="F70" s="62" t="s">
        <v>255</v>
      </c>
      <c r="G70" s="54" t="s">
        <v>45</v>
      </c>
      <c r="H70" s="60" t="s">
        <v>74</v>
      </c>
      <c r="I70" s="54" t="s">
        <v>176</v>
      </c>
      <c r="J70" s="54" t="s">
        <v>51</v>
      </c>
      <c r="K70" s="27">
        <v>0.83654580892214414</v>
      </c>
      <c r="L70" s="66" t="s">
        <v>74</v>
      </c>
      <c r="M70" s="66" t="s">
        <v>74</v>
      </c>
      <c r="N70" s="66" t="s">
        <v>74</v>
      </c>
      <c r="O70" s="66" t="s">
        <v>74</v>
      </c>
      <c r="P70" s="60">
        <f>$K70*VLOOKUP($J70,'Source Data'!$A$28:$P$184,'Source Data'!P$1,FALSE)</f>
        <v>1.8320353215394956</v>
      </c>
    </row>
    <row r="71" spans="1:16" s="60" customFormat="1" x14ac:dyDescent="0.3">
      <c r="A71" s="60" t="s">
        <v>161</v>
      </c>
      <c r="B71" s="69" t="s">
        <v>169</v>
      </c>
      <c r="C71" s="66" t="str">
        <f>C70</f>
        <v>2000-25000</v>
      </c>
      <c r="D71" s="70">
        <v>7000</v>
      </c>
      <c r="E71" s="61" t="s">
        <v>281</v>
      </c>
      <c r="F71" s="62" t="s">
        <v>255</v>
      </c>
      <c r="G71" s="54" t="s">
        <v>45</v>
      </c>
      <c r="H71" s="60" t="s">
        <v>74</v>
      </c>
      <c r="I71" s="54" t="s">
        <v>176</v>
      </c>
      <c r="J71" s="54" t="s">
        <v>217</v>
      </c>
      <c r="K71" s="27">
        <v>8.9132580998094096E-2</v>
      </c>
      <c r="L71" s="66" t="s">
        <v>74</v>
      </c>
      <c r="M71" s="66" t="s">
        <v>74</v>
      </c>
      <c r="N71" s="66" t="s">
        <v>74</v>
      </c>
      <c r="O71" s="66" t="s">
        <v>74</v>
      </c>
      <c r="P71" s="60">
        <f>$K71*VLOOKUP($J71,'Source Data'!$A$28:$P$184,'Source Data'!P$1,FALSE)</f>
        <v>0.42872771460083259</v>
      </c>
    </row>
    <row r="72" spans="1:16" s="60" customFormat="1" x14ac:dyDescent="0.3">
      <c r="A72" s="60" t="s">
        <v>161</v>
      </c>
      <c r="B72" s="69" t="s">
        <v>169</v>
      </c>
      <c r="C72" s="66" t="str">
        <f>C71</f>
        <v>2000-25000</v>
      </c>
      <c r="D72" s="70">
        <v>7000</v>
      </c>
      <c r="E72" s="61" t="s">
        <v>281</v>
      </c>
      <c r="F72" s="62" t="s">
        <v>255</v>
      </c>
      <c r="G72" s="54" t="s">
        <v>52</v>
      </c>
      <c r="H72" s="60" t="s">
        <v>74</v>
      </c>
      <c r="I72" s="54" t="s">
        <v>176</v>
      </c>
      <c r="J72" s="54" t="s">
        <v>216</v>
      </c>
      <c r="K72" s="27">
        <v>1.5458559716241966</v>
      </c>
      <c r="L72" s="66" t="s">
        <v>74</v>
      </c>
      <c r="M72" s="66" t="s">
        <v>74</v>
      </c>
      <c r="N72" s="66" t="s">
        <v>74</v>
      </c>
      <c r="O72" s="66" t="s">
        <v>74</v>
      </c>
      <c r="P72" s="60">
        <f>$K72*VLOOKUP($J72,'Source Data'!$A$28:$P$184,'Source Data'!P$1,FALSE)</f>
        <v>4.452065198277686</v>
      </c>
    </row>
    <row r="73" spans="1:16" s="60" customFormat="1" x14ac:dyDescent="0.3">
      <c r="A73" s="60" t="s">
        <v>161</v>
      </c>
      <c r="B73" s="69" t="s">
        <v>169</v>
      </c>
      <c r="C73" s="66" t="str">
        <f>C72</f>
        <v>2000-25000</v>
      </c>
      <c r="D73" s="70">
        <v>7000</v>
      </c>
      <c r="E73" s="61" t="s">
        <v>281</v>
      </c>
      <c r="F73" s="62" t="s">
        <v>255</v>
      </c>
      <c r="G73" s="54" t="s">
        <v>52</v>
      </c>
      <c r="H73" s="60" t="s">
        <v>74</v>
      </c>
      <c r="I73" s="54" t="s">
        <v>176</v>
      </c>
      <c r="J73" s="54" t="s">
        <v>54</v>
      </c>
      <c r="K73" s="27">
        <v>0.15379467777228767</v>
      </c>
      <c r="L73" s="66" t="s">
        <v>74</v>
      </c>
      <c r="M73" s="66" t="s">
        <v>74</v>
      </c>
      <c r="N73" s="66" t="s">
        <v>74</v>
      </c>
      <c r="O73" s="66" t="s">
        <v>74</v>
      </c>
      <c r="P73" s="60">
        <f>$K73*VLOOKUP($J73,'Source Data'!$A$28:$P$184,'Source Data'!P$1,FALSE)</f>
        <v>0.49060502209359763</v>
      </c>
    </row>
    <row r="74" spans="1:16" s="60" customFormat="1" x14ac:dyDescent="0.3">
      <c r="A74" s="60" t="s">
        <v>161</v>
      </c>
      <c r="B74" s="60" t="s">
        <v>170</v>
      </c>
      <c r="C74" s="66" t="s">
        <v>44</v>
      </c>
      <c r="D74" s="70">
        <v>7000</v>
      </c>
      <c r="E74" s="61" t="s">
        <v>281</v>
      </c>
      <c r="F74" s="62" t="s">
        <v>262</v>
      </c>
      <c r="G74" s="54" t="s">
        <v>45</v>
      </c>
      <c r="H74" s="60" t="s">
        <v>74</v>
      </c>
      <c r="I74" s="54" t="s">
        <v>176</v>
      </c>
      <c r="J74" s="54" t="s">
        <v>51</v>
      </c>
      <c r="K74" s="27">
        <v>0.83654580892214414</v>
      </c>
      <c r="L74" s="66" t="s">
        <v>74</v>
      </c>
      <c r="M74" s="66" t="s">
        <v>74</v>
      </c>
      <c r="N74" s="66" t="s">
        <v>74</v>
      </c>
      <c r="O74" s="66" t="s">
        <v>74</v>
      </c>
      <c r="P74" s="60">
        <f>$K74*VLOOKUP($J74,'Source Data'!$A$28:$P$184,'Source Data'!P$1,FALSE)</f>
        <v>1.8320353215394956</v>
      </c>
    </row>
    <row r="75" spans="1:16" s="60" customFormat="1" x14ac:dyDescent="0.3">
      <c r="A75" s="60" t="s">
        <v>161</v>
      </c>
      <c r="B75" s="60" t="s">
        <v>170</v>
      </c>
      <c r="C75" s="66" t="str">
        <f>C74</f>
        <v>2000-25000</v>
      </c>
      <c r="D75" s="70">
        <v>7000</v>
      </c>
      <c r="E75" s="61" t="s">
        <v>281</v>
      </c>
      <c r="F75" s="62" t="s">
        <v>262</v>
      </c>
      <c r="G75" s="54" t="s">
        <v>45</v>
      </c>
      <c r="H75" s="60" t="s">
        <v>74</v>
      </c>
      <c r="I75" s="54" t="s">
        <v>176</v>
      </c>
      <c r="J75" s="54" t="s">
        <v>217</v>
      </c>
      <c r="K75" s="27">
        <v>8.9132580998094096E-2</v>
      </c>
      <c r="L75" s="66" t="s">
        <v>74</v>
      </c>
      <c r="M75" s="66" t="s">
        <v>74</v>
      </c>
      <c r="N75" s="66" t="s">
        <v>74</v>
      </c>
      <c r="O75" s="66" t="s">
        <v>74</v>
      </c>
      <c r="P75" s="60">
        <f>$K75*VLOOKUP($J75,'Source Data'!$A$28:$P$184,'Source Data'!P$1,FALSE)</f>
        <v>0.42872771460083259</v>
      </c>
    </row>
    <row r="76" spans="1:16" s="60" customFormat="1" x14ac:dyDescent="0.3">
      <c r="A76" s="60" t="s">
        <v>161</v>
      </c>
      <c r="B76" s="60" t="s">
        <v>170</v>
      </c>
      <c r="C76" s="66" t="str">
        <f>C75</f>
        <v>2000-25000</v>
      </c>
      <c r="D76" s="70">
        <v>7000</v>
      </c>
      <c r="E76" s="61" t="s">
        <v>281</v>
      </c>
      <c r="F76" s="62" t="s">
        <v>262</v>
      </c>
      <c r="G76" s="54" t="s">
        <v>52</v>
      </c>
      <c r="H76" s="60" t="s">
        <v>74</v>
      </c>
      <c r="I76" s="54" t="s">
        <v>176</v>
      </c>
      <c r="J76" s="54" t="s">
        <v>216</v>
      </c>
      <c r="K76" s="27">
        <v>1.5458559716241966</v>
      </c>
      <c r="L76" s="66" t="s">
        <v>74</v>
      </c>
      <c r="M76" s="66" t="s">
        <v>74</v>
      </c>
      <c r="N76" s="66" t="s">
        <v>74</v>
      </c>
      <c r="O76" s="66" t="s">
        <v>74</v>
      </c>
      <c r="P76" s="60">
        <f>$K76*VLOOKUP($J76,'Source Data'!$A$28:$P$184,'Source Data'!P$1,FALSE)</f>
        <v>4.452065198277686</v>
      </c>
    </row>
    <row r="77" spans="1:16" s="60" customFormat="1" x14ac:dyDescent="0.3">
      <c r="A77" s="60" t="s">
        <v>161</v>
      </c>
      <c r="B77" s="60" t="s">
        <v>170</v>
      </c>
      <c r="C77" s="66" t="str">
        <f>C76</f>
        <v>2000-25000</v>
      </c>
      <c r="D77" s="70">
        <v>7000</v>
      </c>
      <c r="E77" s="61" t="s">
        <v>281</v>
      </c>
      <c r="F77" s="62" t="s">
        <v>262</v>
      </c>
      <c r="G77" s="54" t="s">
        <v>52</v>
      </c>
      <c r="H77" s="60" t="s">
        <v>74</v>
      </c>
      <c r="I77" s="54" t="s">
        <v>176</v>
      </c>
      <c r="J77" s="54" t="s">
        <v>54</v>
      </c>
      <c r="K77" s="27">
        <v>0.15379467777228767</v>
      </c>
      <c r="L77" s="66" t="s">
        <v>74</v>
      </c>
      <c r="M77" s="66" t="s">
        <v>74</v>
      </c>
      <c r="N77" s="66" t="s">
        <v>74</v>
      </c>
      <c r="O77" s="66" t="s">
        <v>74</v>
      </c>
      <c r="P77" s="60">
        <f>$K77*VLOOKUP($J77,'Source Data'!$A$28:$P$184,'Source Data'!P$1,FALSE)</f>
        <v>0.49060502209359763</v>
      </c>
    </row>
    <row r="78" spans="1:16" s="60" customFormat="1" x14ac:dyDescent="0.3">
      <c r="A78" s="60" t="s">
        <v>161</v>
      </c>
      <c r="B78" s="60" t="s">
        <v>170</v>
      </c>
      <c r="C78" s="66" t="s">
        <v>44</v>
      </c>
      <c r="D78" s="70">
        <v>7000</v>
      </c>
      <c r="E78" s="61" t="s">
        <v>281</v>
      </c>
      <c r="F78" s="62" t="s">
        <v>263</v>
      </c>
      <c r="G78" s="54" t="s">
        <v>45</v>
      </c>
      <c r="H78" s="60" t="s">
        <v>74</v>
      </c>
      <c r="I78" s="54" t="s">
        <v>176</v>
      </c>
      <c r="J78" s="54" t="s">
        <v>51</v>
      </c>
      <c r="K78" s="27">
        <v>0.83654580892214414</v>
      </c>
      <c r="L78" s="66" t="s">
        <v>74</v>
      </c>
      <c r="M78" s="66" t="s">
        <v>74</v>
      </c>
      <c r="N78" s="66" t="s">
        <v>74</v>
      </c>
      <c r="O78" s="66" t="s">
        <v>74</v>
      </c>
      <c r="P78" s="60">
        <f>$K78*VLOOKUP($J78,'Source Data'!$A$28:$P$184,'Source Data'!P$1,FALSE)</f>
        <v>1.8320353215394956</v>
      </c>
    </row>
    <row r="79" spans="1:16" s="60" customFormat="1" x14ac:dyDescent="0.3">
      <c r="A79" s="60" t="s">
        <v>161</v>
      </c>
      <c r="B79" s="60" t="s">
        <v>170</v>
      </c>
      <c r="C79" s="66" t="str">
        <f>C78</f>
        <v>2000-25000</v>
      </c>
      <c r="D79" s="70">
        <v>7000</v>
      </c>
      <c r="E79" s="61" t="s">
        <v>281</v>
      </c>
      <c r="F79" s="62" t="s">
        <v>263</v>
      </c>
      <c r="G79" s="54" t="s">
        <v>45</v>
      </c>
      <c r="H79" s="60" t="s">
        <v>74</v>
      </c>
      <c r="I79" s="54" t="s">
        <v>176</v>
      </c>
      <c r="J79" s="54" t="s">
        <v>217</v>
      </c>
      <c r="K79" s="27">
        <v>8.9132580998094096E-2</v>
      </c>
      <c r="L79" s="66" t="s">
        <v>74</v>
      </c>
      <c r="M79" s="66" t="s">
        <v>74</v>
      </c>
      <c r="N79" s="66" t="s">
        <v>74</v>
      </c>
      <c r="O79" s="66" t="s">
        <v>74</v>
      </c>
      <c r="P79" s="60">
        <f>$K79*VLOOKUP($J79,'Source Data'!$A$28:$P$184,'Source Data'!P$1,FALSE)</f>
        <v>0.42872771460083259</v>
      </c>
    </row>
    <row r="80" spans="1:16" s="60" customFormat="1" x14ac:dyDescent="0.3">
      <c r="A80" s="60" t="s">
        <v>161</v>
      </c>
      <c r="B80" s="60" t="s">
        <v>170</v>
      </c>
      <c r="C80" s="66" t="str">
        <f>C79</f>
        <v>2000-25000</v>
      </c>
      <c r="D80" s="70">
        <v>7000</v>
      </c>
      <c r="E80" s="61" t="s">
        <v>281</v>
      </c>
      <c r="F80" s="62" t="s">
        <v>263</v>
      </c>
      <c r="G80" s="54" t="s">
        <v>52</v>
      </c>
      <c r="H80" s="60" t="s">
        <v>74</v>
      </c>
      <c r="I80" s="54" t="s">
        <v>176</v>
      </c>
      <c r="J80" s="54" t="s">
        <v>216</v>
      </c>
      <c r="K80" s="27">
        <v>1.5458559716241966</v>
      </c>
      <c r="L80" s="66" t="s">
        <v>74</v>
      </c>
      <c r="M80" s="66" t="s">
        <v>74</v>
      </c>
      <c r="N80" s="66" t="s">
        <v>74</v>
      </c>
      <c r="O80" s="66" t="s">
        <v>74</v>
      </c>
      <c r="P80" s="60">
        <f>$K80*VLOOKUP($J80,'Source Data'!$A$28:$P$184,'Source Data'!P$1,FALSE)</f>
        <v>4.452065198277686</v>
      </c>
    </row>
    <row r="81" spans="1:16" s="60" customFormat="1" x14ac:dyDescent="0.3">
      <c r="A81" s="60" t="s">
        <v>161</v>
      </c>
      <c r="B81" s="60" t="s">
        <v>170</v>
      </c>
      <c r="C81" s="66" t="str">
        <f>C80</f>
        <v>2000-25000</v>
      </c>
      <c r="D81" s="70">
        <v>7000</v>
      </c>
      <c r="E81" s="61" t="s">
        <v>281</v>
      </c>
      <c r="F81" s="62" t="s">
        <v>263</v>
      </c>
      <c r="G81" s="54" t="s">
        <v>52</v>
      </c>
      <c r="H81" s="60" t="s">
        <v>74</v>
      </c>
      <c r="I81" s="54" t="s">
        <v>176</v>
      </c>
      <c r="J81" s="54" t="s">
        <v>54</v>
      </c>
      <c r="K81" s="27">
        <v>0.15379467777228767</v>
      </c>
      <c r="L81" s="66" t="s">
        <v>74</v>
      </c>
      <c r="M81" s="66" t="s">
        <v>74</v>
      </c>
      <c r="N81" s="66" t="s">
        <v>74</v>
      </c>
      <c r="O81" s="66" t="s">
        <v>74</v>
      </c>
      <c r="P81" s="60">
        <f>$K81*VLOOKUP($J81,'Source Data'!$A$28:$P$184,'Source Data'!P$1,FALSE)</f>
        <v>0.49060502209359763</v>
      </c>
    </row>
    <row r="82" spans="1:16" s="60" customFormat="1" x14ac:dyDescent="0.3">
      <c r="A82" s="60" t="s">
        <v>187</v>
      </c>
      <c r="B82" s="60" t="s">
        <v>169</v>
      </c>
      <c r="C82" s="61" t="s">
        <v>57</v>
      </c>
      <c r="D82" s="61">
        <v>25000</v>
      </c>
      <c r="E82" s="64" t="s">
        <v>282</v>
      </c>
      <c r="F82" s="62" t="s">
        <v>256</v>
      </c>
      <c r="G82" s="60" t="s">
        <v>46</v>
      </c>
      <c r="H82" s="40" t="s">
        <v>74</v>
      </c>
      <c r="I82" s="40" t="s">
        <v>75</v>
      </c>
      <c r="J82" s="40" t="s">
        <v>47</v>
      </c>
      <c r="K82" s="27">
        <v>2.6017056451612901</v>
      </c>
      <c r="L82" s="64">
        <v>350</v>
      </c>
      <c r="M82" s="64">
        <v>500</v>
      </c>
      <c r="N82" s="64">
        <v>12</v>
      </c>
      <c r="O82" s="64">
        <v>18</v>
      </c>
      <c r="P82" s="60">
        <f>$K82*VLOOKUP($J82,'Source Data'!$A$28:$P$184,'Source Data'!P$1,FALSE)</f>
        <v>8.1744499746221511</v>
      </c>
    </row>
    <row r="83" spans="1:16" s="60" customFormat="1" x14ac:dyDescent="0.3">
      <c r="A83" s="60" t="s">
        <v>187</v>
      </c>
      <c r="B83" s="60" t="s">
        <v>169</v>
      </c>
      <c r="C83" s="61" t="s">
        <v>57</v>
      </c>
      <c r="D83" s="61">
        <v>25000</v>
      </c>
      <c r="E83" s="64" t="s">
        <v>282</v>
      </c>
      <c r="F83" s="62" t="s">
        <v>257</v>
      </c>
      <c r="G83" s="49" t="s">
        <v>29</v>
      </c>
      <c r="H83" s="40" t="s">
        <v>74</v>
      </c>
      <c r="I83" s="40" t="s">
        <v>75</v>
      </c>
      <c r="J83" s="40" t="s">
        <v>40</v>
      </c>
      <c r="K83" s="27">
        <v>2.7843669354838707</v>
      </c>
      <c r="L83" s="64">
        <v>350</v>
      </c>
      <c r="M83" s="64">
        <v>500</v>
      </c>
      <c r="N83" s="64">
        <v>12</v>
      </c>
      <c r="O83" s="64">
        <v>18</v>
      </c>
      <c r="P83" s="60">
        <f>$K83*VLOOKUP($J83,'Source Data'!$A$28:$P$184,'Source Data'!P$1,FALSE)</f>
        <v>18.913445219941348</v>
      </c>
    </row>
    <row r="84" spans="1:16" s="60" customFormat="1" x14ac:dyDescent="0.3">
      <c r="A84" s="60" t="s">
        <v>187</v>
      </c>
      <c r="B84" s="60" t="s">
        <v>169</v>
      </c>
      <c r="C84" s="61" t="s">
        <v>57</v>
      </c>
      <c r="D84" s="61">
        <v>25000</v>
      </c>
      <c r="E84" s="64" t="s">
        <v>282</v>
      </c>
      <c r="F84" s="62" t="s">
        <v>257</v>
      </c>
      <c r="G84" s="49" t="s">
        <v>29</v>
      </c>
      <c r="H84" s="40" t="s">
        <v>74</v>
      </c>
      <c r="I84" s="40" t="s">
        <v>75</v>
      </c>
      <c r="J84" s="40" t="s">
        <v>222</v>
      </c>
      <c r="K84" s="27">
        <v>1.0898790322580647</v>
      </c>
      <c r="L84" s="64">
        <v>350</v>
      </c>
      <c r="M84" s="64">
        <v>500</v>
      </c>
      <c r="N84" s="64">
        <v>12</v>
      </c>
      <c r="O84" s="64">
        <v>18</v>
      </c>
      <c r="P84" s="60">
        <f>$K84*VLOOKUP($J84,'Source Data'!$A$28:$P$184,'Source Data'!P$1,FALSE)</f>
        <v>4.4761626416739331</v>
      </c>
    </row>
    <row r="85" spans="1:16" s="60" customFormat="1" x14ac:dyDescent="0.3">
      <c r="A85" s="60" t="s">
        <v>187</v>
      </c>
      <c r="B85" s="60" t="s">
        <v>170</v>
      </c>
      <c r="C85" s="71" t="s">
        <v>57</v>
      </c>
      <c r="D85" s="66">
        <v>25000</v>
      </c>
      <c r="E85" s="64" t="s">
        <v>282</v>
      </c>
      <c r="F85" s="62" t="s">
        <v>264</v>
      </c>
      <c r="G85" s="40" t="s">
        <v>48</v>
      </c>
      <c r="H85" s="40" t="s">
        <v>74</v>
      </c>
      <c r="I85" s="40" t="s">
        <v>176</v>
      </c>
      <c r="J85" s="63" t="s">
        <v>38</v>
      </c>
      <c r="K85" s="27">
        <v>5.6698064516129039</v>
      </c>
      <c r="L85" s="64">
        <v>400</v>
      </c>
      <c r="M85" s="64">
        <v>600</v>
      </c>
      <c r="N85" s="64">
        <v>10</v>
      </c>
      <c r="O85" s="64">
        <v>15</v>
      </c>
      <c r="P85" s="60">
        <f>$K85*VLOOKUP($J85,'Source Data'!$A$28:$P$184,'Source Data'!P$1,FALSE)</f>
        <v>13.607535483870969</v>
      </c>
    </row>
    <row r="86" spans="1:16" s="60" customFormat="1" x14ac:dyDescent="0.3">
      <c r="A86" s="60" t="s">
        <v>187</v>
      </c>
      <c r="B86" s="60" t="s">
        <v>170</v>
      </c>
      <c r="C86" s="71" t="s">
        <v>57</v>
      </c>
      <c r="D86" s="66">
        <v>25000</v>
      </c>
      <c r="E86" s="64" t="s">
        <v>282</v>
      </c>
      <c r="F86" s="62" t="s">
        <v>264</v>
      </c>
      <c r="G86" s="40" t="s">
        <v>48</v>
      </c>
      <c r="H86" s="40" t="s">
        <v>74</v>
      </c>
      <c r="I86" s="40" t="s">
        <v>176</v>
      </c>
      <c r="J86" s="63" t="s">
        <v>39</v>
      </c>
      <c r="K86" s="27">
        <v>0.18777580645161288</v>
      </c>
      <c r="L86" s="64">
        <v>400</v>
      </c>
      <c r="M86" s="64">
        <v>600</v>
      </c>
      <c r="N86" s="64">
        <v>10</v>
      </c>
      <c r="O86" s="64">
        <v>15</v>
      </c>
      <c r="P86" s="60">
        <f>$K86*VLOOKUP($J86,'Source Data'!$A$28:$P$184,'Source Data'!P$1,FALSE)</f>
        <v>1.0008450483870965</v>
      </c>
    </row>
    <row r="87" spans="1:16" s="60" customFormat="1" x14ac:dyDescent="0.3">
      <c r="A87" s="60" t="s">
        <v>187</v>
      </c>
      <c r="B87" s="60" t="s">
        <v>170</v>
      </c>
      <c r="C87" s="71" t="s">
        <v>57</v>
      </c>
      <c r="D87" s="66">
        <v>25000</v>
      </c>
      <c r="E87" s="64" t="s">
        <v>282</v>
      </c>
      <c r="F87" s="62" t="s">
        <v>264</v>
      </c>
      <c r="G87" s="40" t="s">
        <v>48</v>
      </c>
      <c r="H87" s="40" t="s">
        <v>74</v>
      </c>
      <c r="I87" s="40" t="s">
        <v>176</v>
      </c>
      <c r="J87" s="63" t="s">
        <v>51</v>
      </c>
      <c r="K87" s="27">
        <v>1.2014241935483871</v>
      </c>
      <c r="L87" s="64">
        <v>400</v>
      </c>
      <c r="M87" s="64">
        <v>600</v>
      </c>
      <c r="N87" s="64">
        <v>10</v>
      </c>
      <c r="O87" s="64">
        <v>15</v>
      </c>
      <c r="P87" s="60">
        <f>$K87*VLOOKUP($J87,'Source Data'!$A$28:$P$184,'Source Data'!P$1,FALSE)</f>
        <v>2.6311189838709677</v>
      </c>
    </row>
    <row r="88" spans="1:16" s="60" customFormat="1" x14ac:dyDescent="0.3">
      <c r="A88" s="60" t="s">
        <v>187</v>
      </c>
      <c r="B88" s="60" t="s">
        <v>170</v>
      </c>
      <c r="C88" s="71" t="s">
        <v>57</v>
      </c>
      <c r="D88" s="66">
        <v>25000</v>
      </c>
      <c r="E88" s="64" t="s">
        <v>282</v>
      </c>
      <c r="F88" s="62" t="s">
        <v>264</v>
      </c>
      <c r="G88" s="40" t="s">
        <v>48</v>
      </c>
      <c r="H88" s="40" t="s">
        <v>74</v>
      </c>
      <c r="I88" s="40" t="s">
        <v>176</v>
      </c>
      <c r="J88" s="63" t="s">
        <v>218</v>
      </c>
      <c r="K88" s="27">
        <v>0.3409677419354839</v>
      </c>
      <c r="L88" s="64">
        <v>400</v>
      </c>
      <c r="M88" s="64">
        <v>600</v>
      </c>
      <c r="N88" s="64">
        <v>10</v>
      </c>
      <c r="O88" s="64">
        <v>15</v>
      </c>
      <c r="P88" s="60">
        <f>$K88*VLOOKUP($J88,'Source Data'!$A$28:$P$184,'Source Data'!P$1,FALSE)</f>
        <v>1.9401064516129036</v>
      </c>
    </row>
    <row r="89" spans="1:16" s="60" customFormat="1" x14ac:dyDescent="0.3">
      <c r="A89" s="60" t="s">
        <v>187</v>
      </c>
      <c r="B89" s="60" t="s">
        <v>170</v>
      </c>
      <c r="C89" s="71" t="s">
        <v>57</v>
      </c>
      <c r="D89" s="66">
        <v>25000</v>
      </c>
      <c r="E89" s="64" t="s">
        <v>282</v>
      </c>
      <c r="F89" s="62" t="s">
        <v>264</v>
      </c>
      <c r="G89" s="40" t="s">
        <v>48</v>
      </c>
      <c r="H89" s="40" t="s">
        <v>74</v>
      </c>
      <c r="I89" s="40" t="s">
        <v>176</v>
      </c>
      <c r="J89" s="63" t="s">
        <v>224</v>
      </c>
      <c r="K89" s="27">
        <v>0.19483870967741937</v>
      </c>
      <c r="L89" s="64">
        <v>400</v>
      </c>
      <c r="M89" s="64">
        <v>600</v>
      </c>
      <c r="N89" s="64">
        <v>10</v>
      </c>
      <c r="O89" s="64">
        <v>15</v>
      </c>
      <c r="P89" s="60">
        <f>$K89*VLOOKUP($J89,'Source Data'!$A$28:$P$184,'Source Data'!P$1,FALSE)</f>
        <v>1.2703483870967742</v>
      </c>
    </row>
    <row r="90" spans="1:16" s="60" customFormat="1" x14ac:dyDescent="0.3">
      <c r="A90" s="60" t="s">
        <v>187</v>
      </c>
      <c r="B90" s="60" t="s">
        <v>170</v>
      </c>
      <c r="C90" s="71" t="s">
        <v>57</v>
      </c>
      <c r="D90" s="66">
        <v>25000</v>
      </c>
      <c r="E90" s="64" t="s">
        <v>282</v>
      </c>
      <c r="F90" s="62" t="s">
        <v>264</v>
      </c>
      <c r="G90" s="40" t="s">
        <v>48</v>
      </c>
      <c r="H90" s="40" t="s">
        <v>74</v>
      </c>
      <c r="I90" s="40" t="s">
        <v>176</v>
      </c>
      <c r="J90" s="63" t="s">
        <v>144</v>
      </c>
      <c r="K90" s="27">
        <v>1.9483870967741936E-2</v>
      </c>
      <c r="L90" s="64">
        <v>400</v>
      </c>
      <c r="M90" s="64">
        <v>600</v>
      </c>
      <c r="N90" s="64">
        <v>10</v>
      </c>
      <c r="O90" s="64">
        <v>15</v>
      </c>
      <c r="P90" s="60">
        <f>$K90*VLOOKUP($J90,'Source Data'!$A$28:$P$184,'Source Data'!P$1,FALSE)</f>
        <v>36.824516129032261</v>
      </c>
    </row>
    <row r="91" spans="1:16" s="60" customFormat="1" x14ac:dyDescent="0.3">
      <c r="A91" s="60" t="s">
        <v>187</v>
      </c>
      <c r="B91" s="60" t="s">
        <v>170</v>
      </c>
      <c r="C91" s="71" t="s">
        <v>57</v>
      </c>
      <c r="D91" s="66">
        <v>25000</v>
      </c>
      <c r="E91" s="64" t="s">
        <v>282</v>
      </c>
      <c r="F91" s="62" t="s">
        <v>265</v>
      </c>
      <c r="G91" s="40" t="s">
        <v>56</v>
      </c>
      <c r="H91" s="40" t="s">
        <v>74</v>
      </c>
      <c r="I91" s="40" t="s">
        <v>176</v>
      </c>
      <c r="J91" s="63" t="s">
        <v>38</v>
      </c>
      <c r="K91" s="27">
        <v>7.0275887096774197</v>
      </c>
      <c r="L91" s="64">
        <v>400</v>
      </c>
      <c r="M91" s="64">
        <v>600</v>
      </c>
      <c r="N91" s="64">
        <v>10</v>
      </c>
      <c r="O91" s="64">
        <v>15</v>
      </c>
      <c r="P91" s="60">
        <f>$K91*VLOOKUP($J91,'Source Data'!$A$28:$P$184,'Source Data'!P$1,FALSE)</f>
        <v>16.866212903225808</v>
      </c>
    </row>
    <row r="92" spans="1:16" s="60" customFormat="1" x14ac:dyDescent="0.3">
      <c r="A92" s="60" t="s">
        <v>187</v>
      </c>
      <c r="B92" s="60" t="s">
        <v>170</v>
      </c>
      <c r="C92" s="71" t="s">
        <v>57</v>
      </c>
      <c r="D92" s="66">
        <v>25000</v>
      </c>
      <c r="E92" s="64" t="s">
        <v>282</v>
      </c>
      <c r="F92" s="62" t="s">
        <v>265</v>
      </c>
      <c r="G92" s="40" t="s">
        <v>56</v>
      </c>
      <c r="H92" s="40" t="s">
        <v>74</v>
      </c>
      <c r="I92" s="40" t="s">
        <v>176</v>
      </c>
      <c r="J92" s="63" t="s">
        <v>39</v>
      </c>
      <c r="K92" s="27">
        <v>0.18591266129032255</v>
      </c>
      <c r="L92" s="64">
        <v>400</v>
      </c>
      <c r="M92" s="64">
        <v>600</v>
      </c>
      <c r="N92" s="64">
        <v>10</v>
      </c>
      <c r="O92" s="64">
        <v>15</v>
      </c>
      <c r="P92" s="60">
        <f>$K92*VLOOKUP($J92,'Source Data'!$A$28:$P$184,'Source Data'!P$1,FALSE)</f>
        <v>0.99091448467741916</v>
      </c>
    </row>
    <row r="93" spans="1:16" s="60" customFormat="1" x14ac:dyDescent="0.3">
      <c r="A93" s="60" t="s">
        <v>187</v>
      </c>
      <c r="B93" s="60" t="s">
        <v>170</v>
      </c>
      <c r="C93" s="71" t="s">
        <v>57</v>
      </c>
      <c r="D93" s="66">
        <v>25000</v>
      </c>
      <c r="E93" s="64" t="s">
        <v>282</v>
      </c>
      <c r="F93" s="62" t="s">
        <v>265</v>
      </c>
      <c r="G93" s="40" t="s">
        <v>56</v>
      </c>
      <c r="H93" s="40" t="s">
        <v>74</v>
      </c>
      <c r="I93" s="40" t="s">
        <v>176</v>
      </c>
      <c r="J93" s="63" t="s">
        <v>218</v>
      </c>
      <c r="K93" s="27">
        <v>0.3409677419354839</v>
      </c>
      <c r="L93" s="64">
        <v>400</v>
      </c>
      <c r="M93" s="64">
        <v>600</v>
      </c>
      <c r="N93" s="64">
        <v>10</v>
      </c>
      <c r="O93" s="64">
        <v>15</v>
      </c>
      <c r="P93" s="60">
        <f>$K93*VLOOKUP($J93,'Source Data'!$A$28:$P$184,'Source Data'!P$1,FALSE)</f>
        <v>1.9401064516129036</v>
      </c>
    </row>
    <row r="94" spans="1:16" s="60" customFormat="1" x14ac:dyDescent="0.3">
      <c r="A94" s="60" t="s">
        <v>187</v>
      </c>
      <c r="B94" s="60" t="s">
        <v>170</v>
      </c>
      <c r="C94" s="71" t="s">
        <v>57</v>
      </c>
      <c r="D94" s="66">
        <v>25000</v>
      </c>
      <c r="E94" s="64" t="s">
        <v>282</v>
      </c>
      <c r="F94" s="62" t="s">
        <v>265</v>
      </c>
      <c r="G94" s="40" t="s">
        <v>56</v>
      </c>
      <c r="H94" s="40" t="s">
        <v>74</v>
      </c>
      <c r="I94" s="40" t="s">
        <v>176</v>
      </c>
      <c r="J94" s="63" t="s">
        <v>224</v>
      </c>
      <c r="K94" s="27">
        <v>0.19483870967741937</v>
      </c>
      <c r="L94" s="64">
        <v>400</v>
      </c>
      <c r="M94" s="64">
        <v>600</v>
      </c>
      <c r="N94" s="64">
        <v>10</v>
      </c>
      <c r="O94" s="64">
        <v>15</v>
      </c>
      <c r="P94" s="60">
        <f>$K94*VLOOKUP($J94,'Source Data'!$A$28:$P$184,'Source Data'!P$1,FALSE)</f>
        <v>1.2703483870967742</v>
      </c>
    </row>
    <row r="95" spans="1:16" s="60" customFormat="1" x14ac:dyDescent="0.3">
      <c r="A95" s="60" t="s">
        <v>187</v>
      </c>
      <c r="B95" s="60" t="s">
        <v>170</v>
      </c>
      <c r="C95" s="71" t="s">
        <v>57</v>
      </c>
      <c r="D95" s="66">
        <v>25000</v>
      </c>
      <c r="E95" s="64" t="s">
        <v>282</v>
      </c>
      <c r="F95" s="62" t="s">
        <v>265</v>
      </c>
      <c r="G95" s="40" t="s">
        <v>56</v>
      </c>
      <c r="H95" s="40" t="s">
        <v>74</v>
      </c>
      <c r="I95" s="40" t="s">
        <v>176</v>
      </c>
      <c r="J95" s="63" t="s">
        <v>144</v>
      </c>
      <c r="K95" s="27">
        <v>1.9483870967741936E-2</v>
      </c>
      <c r="L95" s="64">
        <v>400</v>
      </c>
      <c r="M95" s="64">
        <v>600</v>
      </c>
      <c r="N95" s="64">
        <v>10</v>
      </c>
      <c r="O95" s="64">
        <v>15</v>
      </c>
      <c r="P95" s="60">
        <f>$K95*VLOOKUP($J95,'Source Data'!$A$28:$P$184,'Source Data'!P$1,FALSE)</f>
        <v>36.824516129032261</v>
      </c>
    </row>
    <row r="96" spans="1:16" s="60" customFormat="1" x14ac:dyDescent="0.3">
      <c r="A96" s="60" t="s">
        <v>187</v>
      </c>
      <c r="B96" s="60" t="str">
        <f>B54</f>
        <v>High performance</v>
      </c>
      <c r="C96" s="71" t="s">
        <v>57</v>
      </c>
      <c r="D96" s="66">
        <v>25000</v>
      </c>
      <c r="E96" s="64" t="s">
        <v>282</v>
      </c>
      <c r="F96" s="62" t="s">
        <v>264</v>
      </c>
      <c r="G96" s="60" t="s">
        <v>48</v>
      </c>
      <c r="H96" s="40" t="s">
        <v>74</v>
      </c>
      <c r="I96" s="40" t="s">
        <v>75</v>
      </c>
      <c r="J96" s="40" t="s">
        <v>223</v>
      </c>
      <c r="K96" s="27">
        <v>2.0458064516129033</v>
      </c>
      <c r="L96" s="64">
        <v>400</v>
      </c>
      <c r="M96" s="64">
        <v>600</v>
      </c>
      <c r="N96" s="64">
        <v>10</v>
      </c>
      <c r="O96" s="64">
        <v>15</v>
      </c>
      <c r="P96" s="60">
        <f>$K96*VLOOKUP($J96,'Source Data'!$A$28:$P$184,'Source Data'!P$1,FALSE)</f>
        <v>10.201024193548388</v>
      </c>
    </row>
    <row r="97" spans="1:16" s="60" customFormat="1" x14ac:dyDescent="0.3">
      <c r="A97" s="60" t="s">
        <v>187</v>
      </c>
      <c r="B97" s="60" t="str">
        <f>B55</f>
        <v>High performance</v>
      </c>
      <c r="C97" s="71" t="s">
        <v>57</v>
      </c>
      <c r="D97" s="66">
        <v>25000</v>
      </c>
      <c r="E97" s="64" t="s">
        <v>282</v>
      </c>
      <c r="F97" s="62" t="s">
        <v>264</v>
      </c>
      <c r="G97" s="60" t="s">
        <v>48</v>
      </c>
      <c r="H97" s="40" t="s">
        <v>74</v>
      </c>
      <c r="I97" s="40" t="s">
        <v>75</v>
      </c>
      <c r="J97" s="40" t="s">
        <v>226</v>
      </c>
      <c r="K97" s="27">
        <v>1.9733508064516134</v>
      </c>
      <c r="L97" s="64">
        <v>400</v>
      </c>
      <c r="M97" s="64">
        <v>600</v>
      </c>
      <c r="N97" s="64">
        <v>10</v>
      </c>
      <c r="O97" s="64">
        <v>15</v>
      </c>
      <c r="P97" s="60">
        <f>$K97*VLOOKUP($J97,'Source Data'!$A$28:$P$184,'Source Data'!P$1,FALSE)</f>
        <v>7.5542335559475831</v>
      </c>
    </row>
    <row r="98" spans="1:16" s="60" customFormat="1" x14ac:dyDescent="0.3">
      <c r="A98" s="60" t="s">
        <v>187</v>
      </c>
      <c r="B98" s="60" t="s">
        <v>170</v>
      </c>
      <c r="C98" s="71" t="s">
        <v>57</v>
      </c>
      <c r="D98" s="66">
        <v>25000</v>
      </c>
      <c r="E98" s="64" t="s">
        <v>282</v>
      </c>
      <c r="F98" s="62" t="s">
        <v>264</v>
      </c>
      <c r="G98" s="60" t="s">
        <v>48</v>
      </c>
      <c r="H98" s="40" t="s">
        <v>74</v>
      </c>
      <c r="I98" s="40" t="s">
        <v>75</v>
      </c>
      <c r="J98" s="40" t="s">
        <v>53</v>
      </c>
      <c r="K98" s="27">
        <v>0.94009677419354842</v>
      </c>
      <c r="L98" s="64">
        <v>400</v>
      </c>
      <c r="M98" s="64">
        <v>600</v>
      </c>
      <c r="N98" s="64">
        <v>10</v>
      </c>
      <c r="O98" s="64">
        <v>15</v>
      </c>
      <c r="P98" s="60">
        <f>$K98*VLOOKUP($J98,'Source Data'!$A$28:$P$184,'Source Data'!P$1,FALSE)</f>
        <v>3.8610028596338277</v>
      </c>
    </row>
    <row r="99" spans="1:16" s="60" customFormat="1" x14ac:dyDescent="0.3">
      <c r="A99" s="60" t="s">
        <v>187</v>
      </c>
      <c r="B99" s="60" t="s">
        <v>170</v>
      </c>
      <c r="C99" s="71" t="s">
        <v>57</v>
      </c>
      <c r="D99" s="66">
        <v>25000</v>
      </c>
      <c r="E99" s="64" t="s">
        <v>282</v>
      </c>
      <c r="F99" s="62" t="s">
        <v>265</v>
      </c>
      <c r="G99" s="60" t="s">
        <v>56</v>
      </c>
      <c r="H99" s="40" t="s">
        <v>74</v>
      </c>
      <c r="I99" s="40" t="s">
        <v>75</v>
      </c>
      <c r="J99" s="40" t="s">
        <v>223</v>
      </c>
      <c r="K99" s="27">
        <v>1.7730322580645166</v>
      </c>
      <c r="L99" s="64">
        <v>400</v>
      </c>
      <c r="M99" s="64">
        <v>600</v>
      </c>
      <c r="N99" s="64">
        <v>10</v>
      </c>
      <c r="O99" s="64">
        <v>15</v>
      </c>
      <c r="P99" s="60">
        <f>$K99*VLOOKUP($J99,'Source Data'!$A$28:$P$184,'Source Data'!P$1,FALSE)</f>
        <v>8.8408876344086043</v>
      </c>
    </row>
    <row r="100" spans="1:16" s="60" customFormat="1" x14ac:dyDescent="0.3">
      <c r="A100" s="60" t="s">
        <v>187</v>
      </c>
      <c r="B100" s="60" t="s">
        <v>170</v>
      </c>
      <c r="C100" s="71" t="s">
        <v>57</v>
      </c>
      <c r="D100" s="66">
        <v>25000</v>
      </c>
      <c r="E100" s="64" t="s">
        <v>282</v>
      </c>
      <c r="F100" s="62" t="s">
        <v>265</v>
      </c>
      <c r="G100" s="60" t="s">
        <v>56</v>
      </c>
      <c r="H100" s="40" t="s">
        <v>74</v>
      </c>
      <c r="I100" s="40" t="s">
        <v>75</v>
      </c>
      <c r="J100" s="40" t="s">
        <v>47</v>
      </c>
      <c r="K100" s="27">
        <v>1.8899354838709679</v>
      </c>
      <c r="L100" s="64">
        <v>400</v>
      </c>
      <c r="M100" s="64">
        <v>600</v>
      </c>
      <c r="N100" s="64">
        <v>10</v>
      </c>
      <c r="O100" s="64">
        <v>15</v>
      </c>
      <c r="P100" s="60">
        <f>$K100*VLOOKUP($J100,'Source Data'!$A$28:$P$184,'Source Data'!P$1,FALSE)</f>
        <v>5.9380979923302508</v>
      </c>
    </row>
    <row r="101" spans="1:16" s="60" customFormat="1" x14ac:dyDescent="0.3">
      <c r="A101" s="60" t="s">
        <v>187</v>
      </c>
      <c r="B101" s="60" t="s">
        <v>169</v>
      </c>
      <c r="C101" s="61" t="s">
        <v>57</v>
      </c>
      <c r="D101" s="61">
        <v>25000</v>
      </c>
      <c r="E101" s="64" t="s">
        <v>282</v>
      </c>
      <c r="F101" s="62" t="s">
        <v>256</v>
      </c>
      <c r="G101" s="40" t="s">
        <v>46</v>
      </c>
      <c r="H101" s="40" t="s">
        <v>74</v>
      </c>
      <c r="I101" s="40" t="s">
        <v>176</v>
      </c>
      <c r="J101" s="63" t="s">
        <v>38</v>
      </c>
      <c r="K101" s="27">
        <v>6.4429950879765396</v>
      </c>
      <c r="L101" s="64">
        <v>350</v>
      </c>
      <c r="M101" s="64">
        <v>500</v>
      </c>
      <c r="N101" s="64">
        <v>12</v>
      </c>
      <c r="O101" s="64">
        <v>18</v>
      </c>
      <c r="P101" s="60">
        <f>$K101*VLOOKUP($J101,'Source Data'!$A$28:$P$184,'Source Data'!P$1,FALSE)</f>
        <v>15.463188211143695</v>
      </c>
    </row>
    <row r="102" spans="1:16" s="60" customFormat="1" x14ac:dyDescent="0.3">
      <c r="A102" s="60" t="s">
        <v>187</v>
      </c>
      <c r="B102" s="60" t="s">
        <v>169</v>
      </c>
      <c r="C102" s="61" t="s">
        <v>57</v>
      </c>
      <c r="D102" s="61">
        <v>25000</v>
      </c>
      <c r="E102" s="64" t="s">
        <v>282</v>
      </c>
      <c r="F102" s="62" t="s">
        <v>256</v>
      </c>
      <c r="G102" s="40" t="s">
        <v>46</v>
      </c>
      <c r="H102" s="40" t="s">
        <v>74</v>
      </c>
      <c r="I102" s="40" t="s">
        <v>176</v>
      </c>
      <c r="J102" s="63" t="s">
        <v>39</v>
      </c>
      <c r="K102" s="27">
        <v>0.17523306451612908</v>
      </c>
      <c r="L102" s="64">
        <v>350</v>
      </c>
      <c r="M102" s="64">
        <v>500</v>
      </c>
      <c r="N102" s="64">
        <v>12</v>
      </c>
      <c r="O102" s="64">
        <v>18</v>
      </c>
      <c r="P102" s="60">
        <f>$K102*VLOOKUP($J102,'Source Data'!$A$28:$P$184,'Source Data'!P$1,FALSE)</f>
        <v>0.93399223387096797</v>
      </c>
    </row>
    <row r="103" spans="1:16" s="60" customFormat="1" x14ac:dyDescent="0.3">
      <c r="A103" s="60" t="s">
        <v>187</v>
      </c>
      <c r="B103" s="60" t="s">
        <v>169</v>
      </c>
      <c r="C103" s="61" t="s">
        <v>57</v>
      </c>
      <c r="D103" s="61">
        <v>25000</v>
      </c>
      <c r="E103" s="64" t="s">
        <v>282</v>
      </c>
      <c r="F103" s="62" t="s">
        <v>256</v>
      </c>
      <c r="G103" s="40" t="s">
        <v>46</v>
      </c>
      <c r="H103" s="40" t="s">
        <v>74</v>
      </c>
      <c r="I103" s="40" t="s">
        <v>176</v>
      </c>
      <c r="J103" s="63" t="s">
        <v>218</v>
      </c>
      <c r="K103" s="27">
        <v>0.3409677419354839</v>
      </c>
      <c r="L103" s="64">
        <v>350</v>
      </c>
      <c r="M103" s="64">
        <v>500</v>
      </c>
      <c r="N103" s="64">
        <v>12</v>
      </c>
      <c r="O103" s="64">
        <v>18</v>
      </c>
      <c r="P103" s="60">
        <f>$K103*VLOOKUP($J103,'Source Data'!$A$28:$P$184,'Source Data'!P$1,FALSE)</f>
        <v>1.9401064516129036</v>
      </c>
    </row>
    <row r="104" spans="1:16" s="60" customFormat="1" x14ac:dyDescent="0.3">
      <c r="A104" s="60" t="s">
        <v>187</v>
      </c>
      <c r="B104" s="60" t="s">
        <v>169</v>
      </c>
      <c r="C104" s="61" t="s">
        <v>57</v>
      </c>
      <c r="D104" s="61">
        <v>25000</v>
      </c>
      <c r="E104" s="64" t="s">
        <v>282</v>
      </c>
      <c r="F104" s="62" t="s">
        <v>256</v>
      </c>
      <c r="G104" s="40" t="s">
        <v>46</v>
      </c>
      <c r="H104" s="40" t="s">
        <v>74</v>
      </c>
      <c r="I104" s="40" t="s">
        <v>176</v>
      </c>
      <c r="J104" s="63" t="s">
        <v>224</v>
      </c>
      <c r="K104" s="27">
        <v>0.19483870967741937</v>
      </c>
      <c r="L104" s="64">
        <v>350</v>
      </c>
      <c r="M104" s="64">
        <v>500</v>
      </c>
      <c r="N104" s="64">
        <v>12</v>
      </c>
      <c r="O104" s="64">
        <v>18</v>
      </c>
      <c r="P104" s="60">
        <f>$K104*VLOOKUP($J104,'Source Data'!$A$28:$P$184,'Source Data'!P$1,FALSE)</f>
        <v>1.2703483870967742</v>
      </c>
    </row>
    <row r="105" spans="1:16" s="60" customFormat="1" x14ac:dyDescent="0.3">
      <c r="A105" s="60" t="s">
        <v>187</v>
      </c>
      <c r="B105" s="60" t="s">
        <v>169</v>
      </c>
      <c r="C105" s="61" t="s">
        <v>57</v>
      </c>
      <c r="D105" s="61">
        <v>25000</v>
      </c>
      <c r="E105" s="64" t="s">
        <v>282</v>
      </c>
      <c r="F105" s="62" t="s">
        <v>256</v>
      </c>
      <c r="G105" s="40" t="s">
        <v>46</v>
      </c>
      <c r="H105" s="40" t="s">
        <v>74</v>
      </c>
      <c r="I105" s="40" t="s">
        <v>176</v>
      </c>
      <c r="J105" s="63" t="s">
        <v>144</v>
      </c>
      <c r="K105" s="27">
        <v>1.9483870967741936E-2</v>
      </c>
      <c r="L105" s="64">
        <v>350</v>
      </c>
      <c r="M105" s="64">
        <v>500</v>
      </c>
      <c r="N105" s="64">
        <v>12</v>
      </c>
      <c r="O105" s="64">
        <v>18</v>
      </c>
      <c r="P105" s="60">
        <f>$K105*VLOOKUP($J105,'Source Data'!$A$28:$P$184,'Source Data'!P$1,FALSE)</f>
        <v>36.824516129032261</v>
      </c>
    </row>
    <row r="106" spans="1:16" s="60" customFormat="1" x14ac:dyDescent="0.3">
      <c r="A106" s="60" t="s">
        <v>187</v>
      </c>
      <c r="B106" s="60" t="s">
        <v>169</v>
      </c>
      <c r="C106" s="61" t="s">
        <v>57</v>
      </c>
      <c r="D106" s="61">
        <v>25000</v>
      </c>
      <c r="E106" s="64" t="s">
        <v>282</v>
      </c>
      <c r="F106" s="62" t="s">
        <v>257</v>
      </c>
      <c r="G106" s="40" t="s">
        <v>29</v>
      </c>
      <c r="H106" s="40" t="s">
        <v>74</v>
      </c>
      <c r="I106" s="40" t="s">
        <v>176</v>
      </c>
      <c r="J106" s="63" t="s">
        <v>38</v>
      </c>
      <c r="K106" s="27">
        <v>6.8548199120234594</v>
      </c>
      <c r="L106" s="64">
        <v>350</v>
      </c>
      <c r="M106" s="64">
        <v>500</v>
      </c>
      <c r="N106" s="64">
        <v>12</v>
      </c>
      <c r="O106" s="64">
        <v>18</v>
      </c>
      <c r="P106" s="60">
        <f>$K106*VLOOKUP($J106,'Source Data'!$A$28:$P$184,'Source Data'!P$1,FALSE)</f>
        <v>16.451567788856302</v>
      </c>
    </row>
    <row r="107" spans="1:16" s="60" customFormat="1" x14ac:dyDescent="0.3">
      <c r="A107" s="60" t="s">
        <v>187</v>
      </c>
      <c r="B107" s="60" t="s">
        <v>169</v>
      </c>
      <c r="C107" s="61" t="s">
        <v>57</v>
      </c>
      <c r="D107" s="61">
        <v>25000</v>
      </c>
      <c r="E107" s="64" t="s">
        <v>282</v>
      </c>
      <c r="F107" s="62" t="s">
        <v>257</v>
      </c>
      <c r="G107" s="40" t="s">
        <v>29</v>
      </c>
      <c r="H107" s="40" t="s">
        <v>74</v>
      </c>
      <c r="I107" s="40" t="s">
        <v>176</v>
      </c>
      <c r="J107" s="63" t="s">
        <v>39</v>
      </c>
      <c r="K107" s="27">
        <v>0.17305939516129035</v>
      </c>
      <c r="L107" s="64">
        <v>350</v>
      </c>
      <c r="M107" s="64">
        <v>500</v>
      </c>
      <c r="N107" s="64">
        <v>12</v>
      </c>
      <c r="O107" s="64">
        <v>18</v>
      </c>
      <c r="P107" s="60">
        <f>$K107*VLOOKUP($J107,'Source Data'!$A$28:$P$184,'Source Data'!P$1,FALSE)</f>
        <v>0.92240657620967759</v>
      </c>
    </row>
    <row r="108" spans="1:16" s="60" customFormat="1" x14ac:dyDescent="0.3">
      <c r="A108" s="60" t="s">
        <v>187</v>
      </c>
      <c r="B108" s="60" t="s">
        <v>169</v>
      </c>
      <c r="C108" s="61" t="s">
        <v>57</v>
      </c>
      <c r="D108" s="61">
        <v>25000</v>
      </c>
      <c r="E108" s="64" t="s">
        <v>282</v>
      </c>
      <c r="F108" s="62" t="s">
        <v>257</v>
      </c>
      <c r="G108" s="40" t="s">
        <v>29</v>
      </c>
      <c r="H108" s="40" t="s">
        <v>74</v>
      </c>
      <c r="I108" s="40" t="s">
        <v>176</v>
      </c>
      <c r="J108" s="63" t="s">
        <v>218</v>
      </c>
      <c r="K108" s="27">
        <v>0.3409677419354839</v>
      </c>
      <c r="L108" s="64">
        <v>350</v>
      </c>
      <c r="M108" s="64">
        <v>500</v>
      </c>
      <c r="N108" s="64">
        <v>12</v>
      </c>
      <c r="O108" s="64">
        <v>18</v>
      </c>
      <c r="P108" s="60">
        <f>$K108*VLOOKUP($J108,'Source Data'!$A$28:$P$184,'Source Data'!P$1,FALSE)</f>
        <v>1.9401064516129036</v>
      </c>
    </row>
    <row r="109" spans="1:16" s="60" customFormat="1" x14ac:dyDescent="0.3">
      <c r="A109" s="60" t="s">
        <v>187</v>
      </c>
      <c r="B109" s="60" t="s">
        <v>169</v>
      </c>
      <c r="C109" s="61" t="s">
        <v>57</v>
      </c>
      <c r="D109" s="61">
        <v>25000</v>
      </c>
      <c r="E109" s="64" t="s">
        <v>282</v>
      </c>
      <c r="F109" s="62" t="s">
        <v>257</v>
      </c>
      <c r="G109" s="40" t="s">
        <v>29</v>
      </c>
      <c r="H109" s="40" t="s">
        <v>74</v>
      </c>
      <c r="I109" s="40" t="s">
        <v>176</v>
      </c>
      <c r="J109" s="63" t="s">
        <v>224</v>
      </c>
      <c r="K109" s="27">
        <v>0.19483870967741937</v>
      </c>
      <c r="L109" s="64">
        <v>350</v>
      </c>
      <c r="M109" s="64">
        <v>500</v>
      </c>
      <c r="N109" s="64">
        <v>12</v>
      </c>
      <c r="O109" s="64">
        <v>18</v>
      </c>
      <c r="P109" s="60">
        <f>$K109*VLOOKUP($J109,'Source Data'!$A$28:$P$184,'Source Data'!P$1,FALSE)</f>
        <v>1.2703483870967742</v>
      </c>
    </row>
    <row r="110" spans="1:16" s="60" customFormat="1" x14ac:dyDescent="0.3">
      <c r="A110" s="60" t="s">
        <v>187</v>
      </c>
      <c r="B110" s="60" t="s">
        <v>169</v>
      </c>
      <c r="C110" s="61" t="s">
        <v>57</v>
      </c>
      <c r="D110" s="61">
        <v>25000</v>
      </c>
      <c r="E110" s="64" t="s">
        <v>282</v>
      </c>
      <c r="F110" s="62" t="s">
        <v>257</v>
      </c>
      <c r="G110" s="40" t="s">
        <v>29</v>
      </c>
      <c r="H110" s="40" t="s">
        <v>74</v>
      </c>
      <c r="I110" s="40" t="s">
        <v>176</v>
      </c>
      <c r="J110" s="63" t="s">
        <v>144</v>
      </c>
      <c r="K110" s="27">
        <v>1.9483870967741936E-2</v>
      </c>
      <c r="L110" s="64">
        <v>350</v>
      </c>
      <c r="M110" s="64">
        <v>500</v>
      </c>
      <c r="N110" s="64">
        <v>12</v>
      </c>
      <c r="O110" s="64">
        <v>18</v>
      </c>
      <c r="P110" s="60">
        <f>$K110*VLOOKUP($J110,'Source Data'!$A$28:$P$184,'Source Data'!P$1,FALSE)</f>
        <v>36.824516129032261</v>
      </c>
    </row>
    <row r="111" spans="1:16" s="60" customFormat="1" x14ac:dyDescent="0.3">
      <c r="A111" s="60" t="s">
        <v>188</v>
      </c>
      <c r="B111" s="60" t="s">
        <v>169</v>
      </c>
      <c r="C111" s="66" t="s">
        <v>57</v>
      </c>
      <c r="D111" s="66">
        <v>25000</v>
      </c>
      <c r="E111" s="64" t="s">
        <v>282</v>
      </c>
      <c r="F111" s="62" t="s">
        <v>256</v>
      </c>
      <c r="G111" s="60" t="s">
        <v>30</v>
      </c>
      <c r="H111" s="60" t="s">
        <v>97</v>
      </c>
      <c r="I111" s="60" t="s">
        <v>75</v>
      </c>
      <c r="J111" s="60" t="s">
        <v>78</v>
      </c>
      <c r="K111" s="27">
        <v>3.8578064516129036</v>
      </c>
      <c r="L111" s="66" t="s">
        <v>74</v>
      </c>
      <c r="M111" s="66" t="s">
        <v>74</v>
      </c>
      <c r="N111" s="66" t="s">
        <v>74</v>
      </c>
      <c r="O111" s="66" t="s">
        <v>74</v>
      </c>
      <c r="P111" s="60">
        <f>$K111*VLOOKUP($J111,'Source Data'!$A$3:$P$184,'Source Data'!P$1,FALSE)</f>
        <v>1.9987295225806454</v>
      </c>
    </row>
    <row r="112" spans="1:16" s="60" customFormat="1" x14ac:dyDescent="0.3">
      <c r="A112" s="60" t="s">
        <v>188</v>
      </c>
      <c r="B112" s="60" t="s">
        <v>169</v>
      </c>
      <c r="C112" s="66" t="s">
        <v>57</v>
      </c>
      <c r="D112" s="66">
        <v>25000</v>
      </c>
      <c r="E112" s="64" t="s">
        <v>282</v>
      </c>
      <c r="F112" s="62" t="s">
        <v>256</v>
      </c>
      <c r="G112" s="60" t="s">
        <v>30</v>
      </c>
      <c r="H112" s="60" t="s">
        <v>79</v>
      </c>
      <c r="I112" s="60" t="s">
        <v>75</v>
      </c>
      <c r="J112" s="67" t="s">
        <v>248</v>
      </c>
      <c r="K112" s="27">
        <v>0.34798193548387096</v>
      </c>
      <c r="L112" s="66" t="s">
        <v>74</v>
      </c>
      <c r="M112" s="66" t="s">
        <v>74</v>
      </c>
      <c r="N112" s="66" t="s">
        <v>74</v>
      </c>
      <c r="O112" s="66" t="s">
        <v>74</v>
      </c>
      <c r="P112" s="60">
        <f>$K112*VLOOKUP($J112,'Source Data'!$A$3:$P$184,'Source Data'!P$1,FALSE)</f>
        <v>4.0547460308555401</v>
      </c>
    </row>
    <row r="113" spans="1:16" s="60" customFormat="1" x14ac:dyDescent="0.3">
      <c r="A113" s="60" t="s">
        <v>188</v>
      </c>
      <c r="B113" s="60" t="s">
        <v>169</v>
      </c>
      <c r="C113" s="66" t="s">
        <v>57</v>
      </c>
      <c r="D113" s="66">
        <v>25000</v>
      </c>
      <c r="E113" s="64" t="s">
        <v>282</v>
      </c>
      <c r="F113" s="62" t="s">
        <v>256</v>
      </c>
      <c r="G113" s="60" t="s">
        <v>30</v>
      </c>
      <c r="H113" s="60" t="s">
        <v>33</v>
      </c>
      <c r="I113" s="60" t="s">
        <v>190</v>
      </c>
      <c r="J113" s="60" t="s">
        <v>84</v>
      </c>
      <c r="K113" s="27">
        <v>0</v>
      </c>
      <c r="L113" s="66" t="s">
        <v>74</v>
      </c>
      <c r="M113" s="66" t="s">
        <v>74</v>
      </c>
      <c r="N113" s="66" t="s">
        <v>74</v>
      </c>
      <c r="O113" s="66" t="s">
        <v>74</v>
      </c>
      <c r="P113" s="60">
        <f>$K113*VLOOKUP($J113,'Source Data'!$A$3:$P$184,'Source Data'!P$1,FALSE)</f>
        <v>0</v>
      </c>
    </row>
    <row r="114" spans="1:16" s="60" customFormat="1" x14ac:dyDescent="0.3">
      <c r="A114" s="60" t="s">
        <v>188</v>
      </c>
      <c r="B114" s="60" t="s">
        <v>169</v>
      </c>
      <c r="C114" s="66" t="s">
        <v>57</v>
      </c>
      <c r="D114" s="66">
        <v>25000</v>
      </c>
      <c r="E114" s="64" t="s">
        <v>282</v>
      </c>
      <c r="F114" s="62" t="s">
        <v>256</v>
      </c>
      <c r="G114" s="60" t="s">
        <v>30</v>
      </c>
      <c r="H114" s="60" t="s">
        <v>85</v>
      </c>
      <c r="I114" s="60" t="s">
        <v>75</v>
      </c>
      <c r="J114" s="60" t="s">
        <v>86</v>
      </c>
      <c r="K114" s="27">
        <v>0.54554838709677422</v>
      </c>
      <c r="L114" s="66" t="s">
        <v>74</v>
      </c>
      <c r="M114" s="66" t="s">
        <v>74</v>
      </c>
      <c r="N114" s="66" t="s">
        <v>74</v>
      </c>
      <c r="O114" s="66" t="s">
        <v>74</v>
      </c>
      <c r="P114" s="60">
        <f>$K114*VLOOKUP($J114,'Source Data'!$A$3:$P$184,'Source Data'!P$1,FALSE)</f>
        <v>0.19219669677419357</v>
      </c>
    </row>
    <row r="115" spans="1:16" s="60" customFormat="1" x14ac:dyDescent="0.3">
      <c r="A115" s="60" t="s">
        <v>188</v>
      </c>
      <c r="B115" s="60" t="s">
        <v>169</v>
      </c>
      <c r="C115" s="66" t="s">
        <v>57</v>
      </c>
      <c r="D115" s="66">
        <v>25000</v>
      </c>
      <c r="E115" s="64" t="s">
        <v>282</v>
      </c>
      <c r="F115" s="62" t="s">
        <v>256</v>
      </c>
      <c r="G115" s="60" t="s">
        <v>30</v>
      </c>
      <c r="H115" s="60" t="s">
        <v>85</v>
      </c>
      <c r="I115" s="60" t="s">
        <v>190</v>
      </c>
      <c r="J115" s="60" t="s">
        <v>88</v>
      </c>
      <c r="K115" s="27">
        <v>4.9878709677419364E-2</v>
      </c>
      <c r="L115" s="66" t="s">
        <v>74</v>
      </c>
      <c r="M115" s="66" t="s">
        <v>74</v>
      </c>
      <c r="N115" s="66" t="s">
        <v>74</v>
      </c>
      <c r="O115" s="66" t="s">
        <v>74</v>
      </c>
      <c r="P115" s="60">
        <f>$K115*VLOOKUP($J115,'Source Data'!$A$3:$P$184,'Source Data'!P$1,FALSE)</f>
        <v>4.3050314322580652E-3</v>
      </c>
    </row>
    <row r="116" spans="1:16" s="60" customFormat="1" x14ac:dyDescent="0.3">
      <c r="A116" s="60" t="s">
        <v>188</v>
      </c>
      <c r="B116" s="60" t="s">
        <v>169</v>
      </c>
      <c r="C116" s="66" t="s">
        <v>57</v>
      </c>
      <c r="D116" s="66">
        <v>25000</v>
      </c>
      <c r="E116" s="64" t="s">
        <v>282</v>
      </c>
      <c r="F116" s="62" t="s">
        <v>256</v>
      </c>
      <c r="G116" s="60" t="s">
        <v>30</v>
      </c>
      <c r="H116" s="60" t="s">
        <v>101</v>
      </c>
      <c r="I116" s="60" t="s">
        <v>190</v>
      </c>
      <c r="J116" s="60" t="s">
        <v>213</v>
      </c>
      <c r="K116" s="27">
        <v>0.46493387096774191</v>
      </c>
      <c r="L116" s="66" t="s">
        <v>74</v>
      </c>
      <c r="M116" s="66" t="s">
        <v>74</v>
      </c>
      <c r="N116" s="66" t="s">
        <v>74</v>
      </c>
      <c r="O116" s="66" t="s">
        <v>74</v>
      </c>
      <c r="P116" s="60">
        <f>$K116*VLOOKUP($J116,'Source Data'!$A$3:$P$184,'Source Data'!P$1,FALSE)</f>
        <v>4.01284424032258E-2</v>
      </c>
    </row>
    <row r="117" spans="1:16" s="60" customFormat="1" x14ac:dyDescent="0.3">
      <c r="A117" s="60" t="s">
        <v>188</v>
      </c>
      <c r="B117" s="60" t="s">
        <v>169</v>
      </c>
      <c r="C117" s="66" t="s">
        <v>57</v>
      </c>
      <c r="D117" s="66">
        <v>25000</v>
      </c>
      <c r="E117" s="64" t="s">
        <v>282</v>
      </c>
      <c r="F117" s="62" t="s">
        <v>256</v>
      </c>
      <c r="G117" s="60" t="s">
        <v>30</v>
      </c>
      <c r="H117" s="60" t="s">
        <v>101</v>
      </c>
      <c r="I117" s="60" t="s">
        <v>190</v>
      </c>
      <c r="J117" s="60" t="s">
        <v>84</v>
      </c>
      <c r="K117" s="27">
        <v>0.43838709677419357</v>
      </c>
      <c r="L117" s="66" t="s">
        <v>74</v>
      </c>
      <c r="M117" s="66" t="s">
        <v>74</v>
      </c>
      <c r="N117" s="66" t="s">
        <v>74</v>
      </c>
      <c r="O117" s="66" t="s">
        <v>74</v>
      </c>
      <c r="P117" s="60">
        <f>$K117*VLOOKUP($J117,'Source Data'!$A$3:$P$184,'Source Data'!P$1,FALSE)</f>
        <v>3.7837190322580649E-2</v>
      </c>
    </row>
    <row r="118" spans="1:16" s="60" customFormat="1" x14ac:dyDescent="0.3">
      <c r="A118" s="60" t="s">
        <v>188</v>
      </c>
      <c r="B118" s="60" t="s">
        <v>169</v>
      </c>
      <c r="C118" s="66" t="s">
        <v>57</v>
      </c>
      <c r="D118" s="66">
        <v>25000</v>
      </c>
      <c r="E118" s="64" t="s">
        <v>282</v>
      </c>
      <c r="F118" s="62" t="s">
        <v>256</v>
      </c>
      <c r="G118" s="60" t="s">
        <v>30</v>
      </c>
      <c r="H118" s="60" t="s">
        <v>74</v>
      </c>
      <c r="I118" s="60" t="s">
        <v>74</v>
      </c>
      <c r="J118" s="60" t="s">
        <v>74</v>
      </c>
      <c r="K118" s="27">
        <v>0</v>
      </c>
      <c r="L118" s="66" t="s">
        <v>74</v>
      </c>
      <c r="M118" s="66" t="s">
        <v>74</v>
      </c>
      <c r="N118" s="66" t="s">
        <v>74</v>
      </c>
      <c r="O118" s="66" t="s">
        <v>74</v>
      </c>
      <c r="P118" s="60">
        <v>0</v>
      </c>
    </row>
    <row r="119" spans="1:16" s="60" customFormat="1" x14ac:dyDescent="0.3">
      <c r="A119" s="60" t="s">
        <v>188</v>
      </c>
      <c r="B119" s="60" t="s">
        <v>169</v>
      </c>
      <c r="C119" s="66" t="s">
        <v>57</v>
      </c>
      <c r="D119" s="66">
        <v>25000</v>
      </c>
      <c r="E119" s="64" t="s">
        <v>282</v>
      </c>
      <c r="F119" s="62" t="s">
        <v>256</v>
      </c>
      <c r="G119" s="60" t="s">
        <v>30</v>
      </c>
      <c r="H119" s="60" t="s">
        <v>102</v>
      </c>
      <c r="I119" s="60" t="s">
        <v>75</v>
      </c>
      <c r="J119" s="60" t="s">
        <v>102</v>
      </c>
      <c r="K119" s="27">
        <v>3.5850322580645161E-2</v>
      </c>
      <c r="L119" s="66" t="s">
        <v>74</v>
      </c>
      <c r="M119" s="66" t="s">
        <v>74</v>
      </c>
      <c r="N119" s="66" t="s">
        <v>74</v>
      </c>
      <c r="O119" s="66" t="s">
        <v>74</v>
      </c>
      <c r="P119" s="60">
        <f>$K119*VLOOKUP($J119,'Source Data'!$A$3:$P$184,'Source Data'!P$1,FALSE)</f>
        <v>3.0942413419354836E-3</v>
      </c>
    </row>
    <row r="120" spans="1:16" s="60" customFormat="1" x14ac:dyDescent="0.3">
      <c r="A120" s="60" t="s">
        <v>188</v>
      </c>
      <c r="B120" s="60" t="s">
        <v>169</v>
      </c>
      <c r="C120" s="66" t="s">
        <v>57</v>
      </c>
      <c r="D120" s="66">
        <v>25000</v>
      </c>
      <c r="E120" s="64" t="s">
        <v>282</v>
      </c>
      <c r="F120" s="62" t="s">
        <v>256</v>
      </c>
      <c r="G120" s="60" t="s">
        <v>30</v>
      </c>
      <c r="H120" s="60" t="s">
        <v>102</v>
      </c>
      <c r="I120" s="60" t="s">
        <v>190</v>
      </c>
      <c r="J120" s="67" t="s">
        <v>273</v>
      </c>
      <c r="K120" s="27">
        <v>0</v>
      </c>
      <c r="L120" s="66" t="s">
        <v>74</v>
      </c>
      <c r="M120" s="66" t="s">
        <v>74</v>
      </c>
      <c r="N120" s="66" t="s">
        <v>74</v>
      </c>
      <c r="O120" s="66" t="s">
        <v>74</v>
      </c>
      <c r="P120" s="60">
        <f>$K120*VLOOKUP($J120,'Source Data'!$A$3:$P$184,'Source Data'!P$1,FALSE)</f>
        <v>0</v>
      </c>
    </row>
    <row r="121" spans="1:16" s="60" customFormat="1" x14ac:dyDescent="0.3">
      <c r="A121" s="60" t="s">
        <v>188</v>
      </c>
      <c r="B121" s="60" t="s">
        <v>169</v>
      </c>
      <c r="C121" s="66" t="s">
        <v>57</v>
      </c>
      <c r="D121" s="66">
        <v>25000</v>
      </c>
      <c r="E121" s="64" t="s">
        <v>282</v>
      </c>
      <c r="F121" s="62" t="s">
        <v>256</v>
      </c>
      <c r="G121" s="60" t="s">
        <v>30</v>
      </c>
      <c r="H121" s="60" t="s">
        <v>37</v>
      </c>
      <c r="I121" s="60" t="s">
        <v>75</v>
      </c>
      <c r="J121" s="60" t="s">
        <v>37</v>
      </c>
      <c r="K121" s="27">
        <v>1.5981645161290324E-2</v>
      </c>
      <c r="L121" s="66" t="s">
        <v>74</v>
      </c>
      <c r="M121" s="66" t="s">
        <v>74</v>
      </c>
      <c r="N121" s="66" t="s">
        <v>74</v>
      </c>
      <c r="O121" s="66" t="s">
        <v>74</v>
      </c>
      <c r="P121" s="60">
        <f>$K121*VLOOKUP($J121,'Source Data'!$A$3:$P$184,'Source Data'!P$1,FALSE)</f>
        <v>1.3793757938709678E-3</v>
      </c>
    </row>
    <row r="122" spans="1:16" s="60" customFormat="1" x14ac:dyDescent="0.3">
      <c r="A122" s="60" t="s">
        <v>188</v>
      </c>
      <c r="B122" s="60" t="s">
        <v>169</v>
      </c>
      <c r="C122" s="66" t="s">
        <v>57</v>
      </c>
      <c r="D122" s="66">
        <v>25000</v>
      </c>
      <c r="E122" s="64" t="s">
        <v>282</v>
      </c>
      <c r="F122" s="62" t="s">
        <v>257</v>
      </c>
      <c r="G122" s="60" t="s">
        <v>30</v>
      </c>
      <c r="H122" s="60" t="s">
        <v>97</v>
      </c>
      <c r="I122" s="60" t="s">
        <v>75</v>
      </c>
      <c r="J122" s="60" t="s">
        <v>78</v>
      </c>
      <c r="K122" s="27">
        <v>3.8578064516129036</v>
      </c>
      <c r="L122" s="66" t="s">
        <v>74</v>
      </c>
      <c r="M122" s="66" t="s">
        <v>74</v>
      </c>
      <c r="N122" s="66" t="s">
        <v>74</v>
      </c>
      <c r="O122" s="66" t="s">
        <v>74</v>
      </c>
      <c r="P122" s="60">
        <f>$K122*VLOOKUP($J122,'Source Data'!$A$3:$P$184,'Source Data'!P$1,FALSE)</f>
        <v>1.9987295225806454</v>
      </c>
    </row>
    <row r="123" spans="1:16" s="60" customFormat="1" x14ac:dyDescent="0.3">
      <c r="A123" s="60" t="s">
        <v>188</v>
      </c>
      <c r="B123" s="60" t="s">
        <v>169</v>
      </c>
      <c r="C123" s="66" t="s">
        <v>57</v>
      </c>
      <c r="D123" s="66">
        <v>25000</v>
      </c>
      <c r="E123" s="64" t="s">
        <v>282</v>
      </c>
      <c r="F123" s="62" t="s">
        <v>257</v>
      </c>
      <c r="G123" s="60" t="s">
        <v>30</v>
      </c>
      <c r="H123" s="60" t="s">
        <v>79</v>
      </c>
      <c r="I123" s="60" t="s">
        <v>75</v>
      </c>
      <c r="J123" s="67" t="s">
        <v>248</v>
      </c>
      <c r="K123" s="27">
        <v>0.34798193548387096</v>
      </c>
      <c r="L123" s="66" t="s">
        <v>74</v>
      </c>
      <c r="M123" s="66" t="s">
        <v>74</v>
      </c>
      <c r="N123" s="66" t="s">
        <v>74</v>
      </c>
      <c r="O123" s="66" t="s">
        <v>74</v>
      </c>
      <c r="P123" s="60">
        <f>$K123*VLOOKUP($J123,'Source Data'!$A$3:$P$184,'Source Data'!P$1,FALSE)</f>
        <v>4.0547460308555401</v>
      </c>
    </row>
    <row r="124" spans="1:16" s="60" customFormat="1" x14ac:dyDescent="0.3">
      <c r="A124" s="60" t="s">
        <v>188</v>
      </c>
      <c r="B124" s="60" t="s">
        <v>169</v>
      </c>
      <c r="C124" s="66" t="s">
        <v>57</v>
      </c>
      <c r="D124" s="66">
        <v>25000</v>
      </c>
      <c r="E124" s="64" t="s">
        <v>282</v>
      </c>
      <c r="F124" s="62" t="s">
        <v>257</v>
      </c>
      <c r="G124" s="60" t="s">
        <v>30</v>
      </c>
      <c r="H124" s="60" t="s">
        <v>33</v>
      </c>
      <c r="I124" s="60" t="s">
        <v>190</v>
      </c>
      <c r="J124" s="60" t="s">
        <v>84</v>
      </c>
      <c r="K124" s="27">
        <v>0</v>
      </c>
      <c r="L124" s="66" t="s">
        <v>74</v>
      </c>
      <c r="M124" s="66" t="s">
        <v>74</v>
      </c>
      <c r="N124" s="66" t="s">
        <v>74</v>
      </c>
      <c r="O124" s="66" t="s">
        <v>74</v>
      </c>
      <c r="P124" s="60">
        <f>$K124*VLOOKUP($J124,'Source Data'!$A$3:$P$184,'Source Data'!P$1,FALSE)</f>
        <v>0</v>
      </c>
    </row>
    <row r="125" spans="1:16" s="60" customFormat="1" x14ac:dyDescent="0.3">
      <c r="A125" s="60" t="s">
        <v>188</v>
      </c>
      <c r="B125" s="60" t="s">
        <v>169</v>
      </c>
      <c r="C125" s="66" t="s">
        <v>57</v>
      </c>
      <c r="D125" s="66">
        <v>25000</v>
      </c>
      <c r="E125" s="64" t="s">
        <v>282</v>
      </c>
      <c r="F125" s="62" t="s">
        <v>257</v>
      </c>
      <c r="G125" s="60" t="s">
        <v>30</v>
      </c>
      <c r="H125" s="60" t="s">
        <v>85</v>
      </c>
      <c r="I125" s="60" t="s">
        <v>75</v>
      </c>
      <c r="J125" s="60" t="s">
        <v>86</v>
      </c>
      <c r="K125" s="27">
        <v>0.54554838709677422</v>
      </c>
      <c r="L125" s="66" t="s">
        <v>74</v>
      </c>
      <c r="M125" s="66" t="s">
        <v>74</v>
      </c>
      <c r="N125" s="66" t="s">
        <v>74</v>
      </c>
      <c r="O125" s="66" t="s">
        <v>74</v>
      </c>
      <c r="P125" s="60">
        <f>$K125*VLOOKUP($J125,'Source Data'!$A$3:$P$184,'Source Data'!P$1,FALSE)</f>
        <v>0.19219669677419357</v>
      </c>
    </row>
    <row r="126" spans="1:16" s="60" customFormat="1" x14ac:dyDescent="0.3">
      <c r="A126" s="60" t="s">
        <v>188</v>
      </c>
      <c r="B126" s="60" t="s">
        <v>169</v>
      </c>
      <c r="C126" s="66" t="s">
        <v>57</v>
      </c>
      <c r="D126" s="66">
        <v>25000</v>
      </c>
      <c r="E126" s="64" t="s">
        <v>282</v>
      </c>
      <c r="F126" s="62" t="s">
        <v>257</v>
      </c>
      <c r="G126" s="60" t="s">
        <v>30</v>
      </c>
      <c r="H126" s="60" t="s">
        <v>85</v>
      </c>
      <c r="I126" s="60" t="s">
        <v>190</v>
      </c>
      <c r="J126" s="60" t="s">
        <v>88</v>
      </c>
      <c r="K126" s="27">
        <v>4.9878709677419364E-2</v>
      </c>
      <c r="L126" s="66" t="s">
        <v>74</v>
      </c>
      <c r="M126" s="66" t="s">
        <v>74</v>
      </c>
      <c r="N126" s="66" t="s">
        <v>74</v>
      </c>
      <c r="O126" s="66" t="s">
        <v>74</v>
      </c>
      <c r="P126" s="60">
        <f>$K126*VLOOKUP($J126,'Source Data'!$A$3:$P$184,'Source Data'!P$1,FALSE)</f>
        <v>4.3050314322580652E-3</v>
      </c>
    </row>
    <row r="127" spans="1:16" s="60" customFormat="1" x14ac:dyDescent="0.3">
      <c r="A127" s="60" t="s">
        <v>188</v>
      </c>
      <c r="B127" s="60" t="s">
        <v>169</v>
      </c>
      <c r="C127" s="66" t="s">
        <v>57</v>
      </c>
      <c r="D127" s="66">
        <v>25000</v>
      </c>
      <c r="E127" s="64" t="s">
        <v>282</v>
      </c>
      <c r="F127" s="62" t="s">
        <v>257</v>
      </c>
      <c r="G127" s="60" t="s">
        <v>30</v>
      </c>
      <c r="H127" s="60" t="s">
        <v>101</v>
      </c>
      <c r="I127" s="60" t="s">
        <v>190</v>
      </c>
      <c r="J127" s="60" t="s">
        <v>213</v>
      </c>
      <c r="K127" s="27">
        <v>0.46493387096774191</v>
      </c>
      <c r="L127" s="66" t="s">
        <v>74</v>
      </c>
      <c r="M127" s="66" t="s">
        <v>74</v>
      </c>
      <c r="N127" s="66" t="s">
        <v>74</v>
      </c>
      <c r="O127" s="66" t="s">
        <v>74</v>
      </c>
      <c r="P127" s="60">
        <f>$K127*VLOOKUP($J127,'Source Data'!$A$3:$P$184,'Source Data'!P$1,FALSE)</f>
        <v>4.01284424032258E-2</v>
      </c>
    </row>
    <row r="128" spans="1:16" s="60" customFormat="1" x14ac:dyDescent="0.3">
      <c r="A128" s="60" t="s">
        <v>188</v>
      </c>
      <c r="B128" s="60" t="s">
        <v>169</v>
      </c>
      <c r="C128" s="66" t="s">
        <v>57</v>
      </c>
      <c r="D128" s="66">
        <v>25000</v>
      </c>
      <c r="E128" s="64" t="s">
        <v>282</v>
      </c>
      <c r="F128" s="62" t="s">
        <v>257</v>
      </c>
      <c r="G128" s="60" t="s">
        <v>30</v>
      </c>
      <c r="H128" s="60" t="s">
        <v>101</v>
      </c>
      <c r="I128" s="60" t="s">
        <v>190</v>
      </c>
      <c r="J128" s="60" t="s">
        <v>84</v>
      </c>
      <c r="K128" s="27">
        <v>0.43838709677419357</v>
      </c>
      <c r="L128" s="66" t="s">
        <v>74</v>
      </c>
      <c r="M128" s="66" t="s">
        <v>74</v>
      </c>
      <c r="N128" s="66" t="s">
        <v>74</v>
      </c>
      <c r="O128" s="66" t="s">
        <v>74</v>
      </c>
      <c r="P128" s="60">
        <f>$K128*VLOOKUP($J128,'Source Data'!$A$3:$P$184,'Source Data'!P$1,FALSE)</f>
        <v>3.7837190322580649E-2</v>
      </c>
    </row>
    <row r="129" spans="1:42" s="60" customFormat="1" x14ac:dyDescent="0.3">
      <c r="A129" s="60" t="s">
        <v>188</v>
      </c>
      <c r="B129" s="60" t="s">
        <v>169</v>
      </c>
      <c r="C129" s="66" t="s">
        <v>57</v>
      </c>
      <c r="D129" s="66">
        <v>25000</v>
      </c>
      <c r="E129" s="64" t="s">
        <v>282</v>
      </c>
      <c r="F129" s="62" t="s">
        <v>257</v>
      </c>
      <c r="G129" s="60" t="s">
        <v>30</v>
      </c>
      <c r="H129" s="60" t="s">
        <v>74</v>
      </c>
      <c r="I129" s="60" t="s">
        <v>74</v>
      </c>
      <c r="J129" s="60" t="s">
        <v>74</v>
      </c>
      <c r="K129" s="27">
        <v>0</v>
      </c>
      <c r="L129" s="66" t="s">
        <v>74</v>
      </c>
      <c r="M129" s="66" t="s">
        <v>74</v>
      </c>
      <c r="N129" s="66" t="s">
        <v>74</v>
      </c>
      <c r="O129" s="66" t="s">
        <v>74</v>
      </c>
      <c r="P129" s="60">
        <f>IFERROR(VLOOKUP(#REF!,$H$2:$J$336,3,0),0)</f>
        <v>0</v>
      </c>
    </row>
    <row r="130" spans="1:42" s="60" customFormat="1" x14ac:dyDescent="0.3">
      <c r="A130" s="60" t="s">
        <v>188</v>
      </c>
      <c r="B130" s="60" t="s">
        <v>169</v>
      </c>
      <c r="C130" s="66" t="s">
        <v>57</v>
      </c>
      <c r="D130" s="66">
        <v>25000</v>
      </c>
      <c r="E130" s="64" t="s">
        <v>282</v>
      </c>
      <c r="F130" s="62" t="s">
        <v>257</v>
      </c>
      <c r="G130" s="60" t="s">
        <v>30</v>
      </c>
      <c r="H130" s="60" t="s">
        <v>102</v>
      </c>
      <c r="I130" s="60" t="s">
        <v>75</v>
      </c>
      <c r="J130" s="60" t="s">
        <v>102</v>
      </c>
      <c r="K130" s="27">
        <v>3.5850322580645161E-2</v>
      </c>
      <c r="L130" s="66" t="s">
        <v>74</v>
      </c>
      <c r="M130" s="66" t="s">
        <v>74</v>
      </c>
      <c r="N130" s="66" t="s">
        <v>74</v>
      </c>
      <c r="O130" s="66" t="s">
        <v>74</v>
      </c>
      <c r="P130" s="60">
        <f>$K130*VLOOKUP($J130,'Source Data'!$A$3:$P$184,'Source Data'!P$1,FALSE)</f>
        <v>3.0942413419354836E-3</v>
      </c>
    </row>
    <row r="131" spans="1:42" s="60" customFormat="1" x14ac:dyDescent="0.3">
      <c r="A131" s="60" t="s">
        <v>188</v>
      </c>
      <c r="B131" s="60" t="s">
        <v>169</v>
      </c>
      <c r="C131" s="66" t="s">
        <v>57</v>
      </c>
      <c r="D131" s="66">
        <v>25000</v>
      </c>
      <c r="E131" s="64" t="s">
        <v>282</v>
      </c>
      <c r="F131" s="62" t="s">
        <v>257</v>
      </c>
      <c r="G131" s="60" t="s">
        <v>30</v>
      </c>
      <c r="H131" s="60" t="s">
        <v>102</v>
      </c>
      <c r="I131" s="60" t="s">
        <v>190</v>
      </c>
      <c r="J131" s="67" t="s">
        <v>273</v>
      </c>
      <c r="K131" s="27">
        <v>0</v>
      </c>
      <c r="L131" s="66" t="s">
        <v>74</v>
      </c>
      <c r="M131" s="66" t="s">
        <v>74</v>
      </c>
      <c r="N131" s="66" t="s">
        <v>74</v>
      </c>
      <c r="O131" s="66" t="s">
        <v>74</v>
      </c>
      <c r="P131" s="60">
        <f>$K131*VLOOKUP($J131,'Source Data'!$A$3:$P$184,'Source Data'!P$1,FALSE)</f>
        <v>0</v>
      </c>
    </row>
    <row r="132" spans="1:42" s="60" customFormat="1" x14ac:dyDescent="0.3">
      <c r="A132" s="60" t="s">
        <v>188</v>
      </c>
      <c r="B132" s="60" t="s">
        <v>169</v>
      </c>
      <c r="C132" s="66" t="s">
        <v>57</v>
      </c>
      <c r="D132" s="66">
        <v>25000</v>
      </c>
      <c r="E132" s="64" t="s">
        <v>282</v>
      </c>
      <c r="F132" s="62" t="s">
        <v>257</v>
      </c>
      <c r="G132" s="60" t="s">
        <v>30</v>
      </c>
      <c r="H132" s="60" t="s">
        <v>37</v>
      </c>
      <c r="I132" s="60" t="s">
        <v>75</v>
      </c>
      <c r="J132" s="60" t="s">
        <v>37</v>
      </c>
      <c r="K132" s="27">
        <v>1.5981645161290324E-2</v>
      </c>
      <c r="L132" s="66" t="s">
        <v>74</v>
      </c>
      <c r="M132" s="66" t="s">
        <v>74</v>
      </c>
      <c r="N132" s="66" t="s">
        <v>74</v>
      </c>
      <c r="O132" s="66" t="s">
        <v>74</v>
      </c>
      <c r="P132" s="60">
        <f>$K132*VLOOKUP($J132,'Source Data'!$A$3:$P$184,'Source Data'!P$1,FALSE)</f>
        <v>1.3793757938709678E-3</v>
      </c>
    </row>
    <row r="133" spans="1:42" s="60" customFormat="1" x14ac:dyDescent="0.3">
      <c r="A133" s="60" t="s">
        <v>188</v>
      </c>
      <c r="B133" s="60" t="s">
        <v>170</v>
      </c>
      <c r="C133" s="66" t="s">
        <v>57</v>
      </c>
      <c r="D133" s="66">
        <v>25000</v>
      </c>
      <c r="E133" s="64" t="s">
        <v>282</v>
      </c>
      <c r="F133" s="62" t="s">
        <v>264</v>
      </c>
      <c r="G133" s="60" t="s">
        <v>30</v>
      </c>
      <c r="H133" s="60" t="s">
        <v>95</v>
      </c>
      <c r="I133" s="60" t="s">
        <v>75</v>
      </c>
      <c r="J133" s="60" t="s">
        <v>275</v>
      </c>
      <c r="K133" s="27">
        <v>3.1856129032258062E-3</v>
      </c>
      <c r="L133" s="66" t="s">
        <v>74</v>
      </c>
      <c r="M133" s="66" t="s">
        <v>74</v>
      </c>
      <c r="N133" s="66" t="s">
        <v>74</v>
      </c>
      <c r="O133" s="66" t="s">
        <v>74</v>
      </c>
      <c r="P133" s="60">
        <f>$K133*VLOOKUP($J133,'Source Data'!$A$3:$P$184,'Source Data'!P$1,FALSE)</f>
        <v>4.141296774193548E-2</v>
      </c>
    </row>
    <row r="134" spans="1:42" s="60" customFormat="1" x14ac:dyDescent="0.3">
      <c r="A134" s="60" t="s">
        <v>188</v>
      </c>
      <c r="B134" s="60" t="s">
        <v>170</v>
      </c>
      <c r="C134" s="66" t="s">
        <v>57</v>
      </c>
      <c r="D134" s="66">
        <v>25000</v>
      </c>
      <c r="E134" s="64" t="s">
        <v>282</v>
      </c>
      <c r="F134" s="62" t="s">
        <v>264</v>
      </c>
      <c r="G134" s="60" t="s">
        <v>30</v>
      </c>
      <c r="H134" s="60" t="s">
        <v>96</v>
      </c>
      <c r="I134" s="60" t="s">
        <v>190</v>
      </c>
      <c r="J134" s="60" t="s">
        <v>92</v>
      </c>
      <c r="K134" s="27">
        <v>2.7413806451612902E-2</v>
      </c>
      <c r="L134" s="66" t="s">
        <v>74</v>
      </c>
      <c r="M134" s="66" t="s">
        <v>74</v>
      </c>
      <c r="N134" s="66" t="s">
        <v>74</v>
      </c>
      <c r="O134" s="66" t="s">
        <v>74</v>
      </c>
      <c r="P134" s="60">
        <f>$K134*VLOOKUP($J134,'Source Data'!$A$3:$P$184,'Source Data'!P$1,FALSE)</f>
        <v>7.7306934193548379E-2</v>
      </c>
    </row>
    <row r="135" spans="1:42" s="60" customFormat="1" x14ac:dyDescent="0.3">
      <c r="A135" s="60" t="s">
        <v>188</v>
      </c>
      <c r="B135" s="60" t="s">
        <v>170</v>
      </c>
      <c r="C135" s="66" t="s">
        <v>57</v>
      </c>
      <c r="D135" s="66">
        <v>25000</v>
      </c>
      <c r="E135" s="64" t="s">
        <v>282</v>
      </c>
      <c r="F135" s="62" t="s">
        <v>264</v>
      </c>
      <c r="G135" s="60" t="s">
        <v>30</v>
      </c>
      <c r="H135" s="60" t="s">
        <v>97</v>
      </c>
      <c r="I135" s="60" t="s">
        <v>75</v>
      </c>
      <c r="J135" s="60" t="s">
        <v>78</v>
      </c>
      <c r="K135" s="27">
        <v>2.5075741935483875</v>
      </c>
      <c r="L135" s="66" t="s">
        <v>74</v>
      </c>
      <c r="M135" s="66" t="s">
        <v>74</v>
      </c>
      <c r="N135" s="66" t="s">
        <v>74</v>
      </c>
      <c r="O135" s="66" t="s">
        <v>74</v>
      </c>
      <c r="P135" s="60">
        <f>$K135*VLOOKUP($J135,'Source Data'!$A$3:$P$184,'Source Data'!P$1,FALSE)</f>
        <v>1.2991741896774196</v>
      </c>
    </row>
    <row r="136" spans="1:42" s="60" customFormat="1" x14ac:dyDescent="0.3">
      <c r="A136" s="60" t="s">
        <v>188</v>
      </c>
      <c r="B136" s="60" t="s">
        <v>170</v>
      </c>
      <c r="C136" s="66" t="s">
        <v>57</v>
      </c>
      <c r="D136" s="66">
        <v>25000</v>
      </c>
      <c r="E136" s="64" t="s">
        <v>282</v>
      </c>
      <c r="F136" s="62" t="s">
        <v>264</v>
      </c>
      <c r="G136" s="60" t="s">
        <v>30</v>
      </c>
      <c r="H136" s="60" t="s">
        <v>98</v>
      </c>
      <c r="I136" s="60" t="s">
        <v>75</v>
      </c>
      <c r="J136" s="60" t="s">
        <v>80</v>
      </c>
      <c r="K136" s="27">
        <v>0.19512608842396359</v>
      </c>
      <c r="L136" s="66" t="s">
        <v>74</v>
      </c>
      <c r="M136" s="66" t="s">
        <v>74</v>
      </c>
      <c r="N136" s="66" t="s">
        <v>74</v>
      </c>
      <c r="O136" s="66" t="s">
        <v>74</v>
      </c>
      <c r="P136" s="60">
        <f>$K136*VLOOKUP($J136,'Source Data'!$A$3:$P$184,'Source Data'!P$1,FALSE)</f>
        <v>2.2736431172879237</v>
      </c>
    </row>
    <row r="137" spans="1:42" s="60" customFormat="1" x14ac:dyDescent="0.3">
      <c r="A137" s="60" t="s">
        <v>188</v>
      </c>
      <c r="B137" s="60" t="s">
        <v>170</v>
      </c>
      <c r="C137" s="66" t="s">
        <v>57</v>
      </c>
      <c r="D137" s="66">
        <v>25000</v>
      </c>
      <c r="E137" s="64" t="s">
        <v>282</v>
      </c>
      <c r="F137" s="62" t="s">
        <v>264</v>
      </c>
      <c r="G137" s="60" t="s">
        <v>30</v>
      </c>
      <c r="H137" s="60" t="s">
        <v>83</v>
      </c>
      <c r="I137" s="60" t="s">
        <v>75</v>
      </c>
      <c r="J137" s="60" t="s">
        <v>249</v>
      </c>
      <c r="K137" s="27">
        <v>1.3917050691244234E-3</v>
      </c>
      <c r="L137" s="66" t="s">
        <v>74</v>
      </c>
      <c r="M137" s="66" t="s">
        <v>74</v>
      </c>
      <c r="N137" s="66" t="s">
        <v>74</v>
      </c>
      <c r="O137" s="66" t="s">
        <v>74</v>
      </c>
      <c r="P137" s="60">
        <f>$K137*VLOOKUP($J137,'Source Data'!$A$3:$P$184,'Source Data'!P$1,FALSE)</f>
        <v>6.2626728110599054E-3</v>
      </c>
    </row>
    <row r="138" spans="1:42" s="60" customFormat="1" x14ac:dyDescent="0.3">
      <c r="A138" s="60" t="s">
        <v>188</v>
      </c>
      <c r="B138" s="60" t="s">
        <v>170</v>
      </c>
      <c r="C138" s="66" t="s">
        <v>57</v>
      </c>
      <c r="D138" s="66">
        <v>25000</v>
      </c>
      <c r="E138" s="64" t="s">
        <v>282</v>
      </c>
      <c r="F138" s="62" t="s">
        <v>264</v>
      </c>
      <c r="G138" s="60" t="s">
        <v>30</v>
      </c>
      <c r="H138" s="60" t="s">
        <v>83</v>
      </c>
      <c r="I138" s="60" t="s">
        <v>190</v>
      </c>
      <c r="J138" s="60" t="s">
        <v>92</v>
      </c>
      <c r="K138" s="27">
        <v>1.4235027465437791</v>
      </c>
      <c r="L138" s="66" t="s">
        <v>74</v>
      </c>
      <c r="M138" s="66" t="s">
        <v>74</v>
      </c>
      <c r="N138" s="66" t="s">
        <v>74</v>
      </c>
      <c r="O138" s="66" t="s">
        <v>74</v>
      </c>
      <c r="P138" s="60">
        <f>$K138*VLOOKUP($J138,'Source Data'!$A$3:$P$184,'Source Data'!P$1,FALSE)</f>
        <v>4.014277745253457</v>
      </c>
    </row>
    <row r="139" spans="1:42" s="60" customFormat="1" x14ac:dyDescent="0.3">
      <c r="A139" s="60" t="s">
        <v>188</v>
      </c>
      <c r="B139" s="60" t="s">
        <v>170</v>
      </c>
      <c r="C139" s="66" t="s">
        <v>57</v>
      </c>
      <c r="D139" s="66">
        <v>25000</v>
      </c>
      <c r="E139" s="64" t="s">
        <v>282</v>
      </c>
      <c r="F139" s="62" t="s">
        <v>264</v>
      </c>
      <c r="G139" s="60" t="s">
        <v>30</v>
      </c>
      <c r="H139" s="60" t="s">
        <v>87</v>
      </c>
      <c r="I139" s="60" t="s">
        <v>75</v>
      </c>
      <c r="J139" s="60" t="s">
        <v>220</v>
      </c>
      <c r="K139" s="27">
        <v>0.58451612903225802</v>
      </c>
      <c r="L139" s="66" t="s">
        <v>74</v>
      </c>
      <c r="M139" s="66" t="s">
        <v>74</v>
      </c>
      <c r="N139" s="66" t="s">
        <v>74</v>
      </c>
      <c r="O139" s="66" t="s">
        <v>74</v>
      </c>
      <c r="P139" s="60">
        <f>$K139*VLOOKUP($J139,'Source Data'!$A$3:$P$184,'Source Data'!P$1,FALSE)</f>
        <v>6.605032258064516</v>
      </c>
    </row>
    <row r="140" spans="1:42" s="60" customFormat="1" x14ac:dyDescent="0.3">
      <c r="A140" s="60" t="s">
        <v>188</v>
      </c>
      <c r="B140" s="60" t="s">
        <v>170</v>
      </c>
      <c r="C140" s="66" t="s">
        <v>57</v>
      </c>
      <c r="D140" s="66">
        <v>25000</v>
      </c>
      <c r="E140" s="64" t="s">
        <v>282</v>
      </c>
      <c r="F140" s="62" t="s">
        <v>264</v>
      </c>
      <c r="G140" s="60" t="s">
        <v>30</v>
      </c>
      <c r="H140" s="60" t="s">
        <v>87</v>
      </c>
      <c r="I140" s="60" t="s">
        <v>190</v>
      </c>
      <c r="J140" s="60" t="s">
        <v>88</v>
      </c>
      <c r="K140" s="27">
        <v>4.9829304147465524E-2</v>
      </c>
      <c r="L140" s="66" t="s">
        <v>74</v>
      </c>
      <c r="M140" s="66" t="s">
        <v>74</v>
      </c>
      <c r="N140" s="66" t="s">
        <v>74</v>
      </c>
      <c r="O140" s="66" t="s">
        <v>74</v>
      </c>
      <c r="P140" s="60">
        <f>$K140*VLOOKUP($J140,'Source Data'!$A$3:$P$184,'Source Data'!P$1,FALSE)</f>
        <v>4.3007672409677488E-3</v>
      </c>
    </row>
    <row r="141" spans="1:42" s="60" customFormat="1" x14ac:dyDescent="0.3">
      <c r="A141" s="60" t="s">
        <v>188</v>
      </c>
      <c r="B141" s="60" t="s">
        <v>170</v>
      </c>
      <c r="C141" s="66" t="s">
        <v>57</v>
      </c>
      <c r="D141" s="66">
        <v>25000</v>
      </c>
      <c r="E141" s="64" t="s">
        <v>282</v>
      </c>
      <c r="F141" s="62" t="s">
        <v>264</v>
      </c>
      <c r="G141" s="60" t="s">
        <v>30</v>
      </c>
      <c r="H141" s="60" t="s">
        <v>34</v>
      </c>
      <c r="I141" s="60" t="s">
        <v>75</v>
      </c>
      <c r="J141" s="60" t="s">
        <v>100</v>
      </c>
      <c r="K141" s="27">
        <v>7.306451612903226E-4</v>
      </c>
      <c r="L141" s="66" t="s">
        <v>74</v>
      </c>
      <c r="M141" s="66" t="s">
        <v>74</v>
      </c>
      <c r="N141" s="66" t="s">
        <v>74</v>
      </c>
      <c r="O141" s="66" t="s">
        <v>74</v>
      </c>
      <c r="P141" s="60">
        <f>$K141*VLOOKUP($J141,'Source Data'!$A$3:$P$184,'Source Data'!P$1,FALSE)</f>
        <v>3.2879032258064517E-3</v>
      </c>
    </row>
    <row r="142" spans="1:42" s="60" customFormat="1" x14ac:dyDescent="0.3">
      <c r="A142" s="60" t="s">
        <v>188</v>
      </c>
      <c r="B142" s="60" t="s">
        <v>170</v>
      </c>
      <c r="C142" s="66" t="s">
        <v>57</v>
      </c>
      <c r="D142" s="66">
        <v>25000</v>
      </c>
      <c r="E142" s="64" t="s">
        <v>282</v>
      </c>
      <c r="F142" s="62" t="s">
        <v>264</v>
      </c>
      <c r="G142" s="60" t="s">
        <v>30</v>
      </c>
      <c r="H142" s="60" t="s">
        <v>101</v>
      </c>
      <c r="I142" s="60" t="s">
        <v>190</v>
      </c>
      <c r="J142" s="60" t="s">
        <v>219</v>
      </c>
      <c r="K142" s="27">
        <v>0.76460276497695823</v>
      </c>
      <c r="L142" s="66" t="s">
        <v>74</v>
      </c>
      <c r="M142" s="66" t="s">
        <v>74</v>
      </c>
      <c r="N142" s="66" t="s">
        <v>74</v>
      </c>
      <c r="O142" s="66" t="s">
        <v>74</v>
      </c>
      <c r="P142" s="60">
        <f>$K142*VLOOKUP($J142,'Source Data'!$A$3:$P$184,'Source Data'!P$1,FALSE)</f>
        <v>6.5992864645161256E-2</v>
      </c>
    </row>
    <row r="143" spans="1:42" s="60" customFormat="1" x14ac:dyDescent="0.3">
      <c r="A143" s="60" t="s">
        <v>188</v>
      </c>
      <c r="B143" s="60" t="s">
        <v>170</v>
      </c>
      <c r="C143" s="66" t="s">
        <v>57</v>
      </c>
      <c r="D143" s="66">
        <v>25000</v>
      </c>
      <c r="E143" s="64" t="s">
        <v>282</v>
      </c>
      <c r="F143" s="62" t="s">
        <v>264</v>
      </c>
      <c r="G143" s="60" t="s">
        <v>30</v>
      </c>
      <c r="H143" s="60" t="s">
        <v>101</v>
      </c>
      <c r="I143" s="60" t="s">
        <v>190</v>
      </c>
      <c r="J143" s="60" t="s">
        <v>92</v>
      </c>
      <c r="K143" s="27">
        <v>0.54621988479262717</v>
      </c>
      <c r="L143" s="66" t="s">
        <v>74</v>
      </c>
      <c r="M143" s="66" t="s">
        <v>74</v>
      </c>
      <c r="N143" s="66" t="s">
        <v>74</v>
      </c>
      <c r="O143" s="66" t="s">
        <v>74</v>
      </c>
      <c r="P143" s="60">
        <f>$K143*VLOOKUP($J143,'Source Data'!$A$3:$P$184,'Source Data'!P$1,FALSE)</f>
        <v>1.5403400751152085</v>
      </c>
      <c r="Z143" s="68"/>
      <c r="AA143" s="68"/>
      <c r="AO143" s="68"/>
      <c r="AP143" s="68"/>
    </row>
    <row r="144" spans="1:42" s="60" customFormat="1" x14ac:dyDescent="0.3">
      <c r="A144" s="60" t="s">
        <v>188</v>
      </c>
      <c r="B144" s="60" t="s">
        <v>170</v>
      </c>
      <c r="C144" s="66" t="s">
        <v>57</v>
      </c>
      <c r="D144" s="66">
        <v>25000</v>
      </c>
      <c r="E144" s="64" t="s">
        <v>282</v>
      </c>
      <c r="F144" s="62" t="s">
        <v>264</v>
      </c>
      <c r="G144" s="60" t="s">
        <v>30</v>
      </c>
      <c r="H144" s="60" t="s">
        <v>95</v>
      </c>
      <c r="K144" s="27">
        <v>0</v>
      </c>
      <c r="L144" s="66" t="s">
        <v>74</v>
      </c>
      <c r="M144" s="66" t="s">
        <v>74</v>
      </c>
      <c r="N144" s="66" t="s">
        <v>74</v>
      </c>
      <c r="O144" s="66" t="s">
        <v>74</v>
      </c>
      <c r="P144" s="60">
        <f>IFERROR(VLOOKUP(#REF!,$H$2:$J$336,3,0),0)</f>
        <v>0</v>
      </c>
      <c r="Z144" s="68"/>
      <c r="AA144" s="68"/>
      <c r="AO144" s="68"/>
      <c r="AP144" s="68"/>
    </row>
    <row r="145" spans="1:42" s="60" customFormat="1" x14ac:dyDescent="0.3">
      <c r="A145" s="60" t="s">
        <v>188</v>
      </c>
      <c r="B145" s="60" t="s">
        <v>170</v>
      </c>
      <c r="C145" s="66" t="s">
        <v>57</v>
      </c>
      <c r="D145" s="66">
        <v>25000</v>
      </c>
      <c r="E145" s="64" t="s">
        <v>282</v>
      </c>
      <c r="F145" s="62" t="s">
        <v>265</v>
      </c>
      <c r="G145" s="60" t="s">
        <v>30</v>
      </c>
      <c r="H145" s="60" t="s">
        <v>95</v>
      </c>
      <c r="I145" s="60" t="s">
        <v>75</v>
      </c>
      <c r="J145" s="60" t="s">
        <v>275</v>
      </c>
      <c r="K145" s="27">
        <v>3.1856129032258062E-3</v>
      </c>
      <c r="L145" s="66" t="s">
        <v>74</v>
      </c>
      <c r="M145" s="66" t="s">
        <v>74</v>
      </c>
      <c r="N145" s="66" t="s">
        <v>74</v>
      </c>
      <c r="O145" s="66" t="s">
        <v>74</v>
      </c>
      <c r="P145" s="60">
        <f>$K145*VLOOKUP($J145,'Source Data'!$A$3:$P$184,'Source Data'!P$1,FALSE)</f>
        <v>4.141296774193548E-2</v>
      </c>
      <c r="Z145" s="68"/>
      <c r="AA145" s="68"/>
      <c r="AO145" s="68"/>
      <c r="AP145" s="68"/>
    </row>
    <row r="146" spans="1:42" s="60" customFormat="1" x14ac:dyDescent="0.3">
      <c r="A146" s="60" t="s">
        <v>188</v>
      </c>
      <c r="B146" s="60" t="s">
        <v>170</v>
      </c>
      <c r="C146" s="66" t="s">
        <v>57</v>
      </c>
      <c r="D146" s="66">
        <v>25000</v>
      </c>
      <c r="E146" s="64" t="s">
        <v>282</v>
      </c>
      <c r="F146" s="62" t="s">
        <v>265</v>
      </c>
      <c r="G146" s="60" t="s">
        <v>30</v>
      </c>
      <c r="H146" s="60" t="s">
        <v>96</v>
      </c>
      <c r="I146" s="60" t="s">
        <v>190</v>
      </c>
      <c r="J146" s="60" t="s">
        <v>92</v>
      </c>
      <c r="K146" s="27">
        <v>2.7413806451612902E-2</v>
      </c>
      <c r="L146" s="66" t="s">
        <v>74</v>
      </c>
      <c r="M146" s="66" t="s">
        <v>74</v>
      </c>
      <c r="N146" s="66" t="s">
        <v>74</v>
      </c>
      <c r="O146" s="66" t="s">
        <v>74</v>
      </c>
      <c r="P146" s="60">
        <f>$K146*VLOOKUP($J146,'Source Data'!$A$3:$P$184,'Source Data'!P$1,FALSE)</f>
        <v>7.7306934193548379E-2</v>
      </c>
      <c r="Z146" s="68"/>
      <c r="AA146" s="68"/>
      <c r="AO146" s="68"/>
      <c r="AP146" s="68"/>
    </row>
    <row r="147" spans="1:42" s="60" customFormat="1" x14ac:dyDescent="0.3">
      <c r="A147" s="60" t="s">
        <v>188</v>
      </c>
      <c r="B147" s="60" t="s">
        <v>170</v>
      </c>
      <c r="C147" s="66" t="s">
        <v>57</v>
      </c>
      <c r="D147" s="66">
        <v>25000</v>
      </c>
      <c r="E147" s="64" t="s">
        <v>282</v>
      </c>
      <c r="F147" s="62" t="s">
        <v>265</v>
      </c>
      <c r="G147" s="60" t="s">
        <v>30</v>
      </c>
      <c r="H147" s="60" t="s">
        <v>97</v>
      </c>
      <c r="I147" s="60" t="s">
        <v>75</v>
      </c>
      <c r="J147" s="60" t="s">
        <v>78</v>
      </c>
      <c r="K147" s="27">
        <v>2.5075741935483875</v>
      </c>
      <c r="L147" s="66" t="s">
        <v>74</v>
      </c>
      <c r="M147" s="66" t="s">
        <v>74</v>
      </c>
      <c r="N147" s="66" t="s">
        <v>74</v>
      </c>
      <c r="O147" s="66" t="s">
        <v>74</v>
      </c>
      <c r="P147" s="60">
        <f>$K147*VLOOKUP($J147,'Source Data'!$A$3:$P$184,'Source Data'!P$1,FALSE)</f>
        <v>1.2991741896774196</v>
      </c>
      <c r="Z147" s="68"/>
      <c r="AA147" s="68"/>
      <c r="AO147" s="68"/>
      <c r="AP147" s="68"/>
    </row>
    <row r="148" spans="1:42" s="60" customFormat="1" x14ac:dyDescent="0.3">
      <c r="A148" s="60" t="s">
        <v>188</v>
      </c>
      <c r="B148" s="60" t="s">
        <v>170</v>
      </c>
      <c r="C148" s="66" t="s">
        <v>57</v>
      </c>
      <c r="D148" s="66">
        <v>25000</v>
      </c>
      <c r="E148" s="64" t="s">
        <v>282</v>
      </c>
      <c r="F148" s="62" t="s">
        <v>265</v>
      </c>
      <c r="G148" s="60" t="s">
        <v>30</v>
      </c>
      <c r="H148" s="60" t="s">
        <v>98</v>
      </c>
      <c r="I148" s="60" t="s">
        <v>75</v>
      </c>
      <c r="J148" s="60" t="s">
        <v>80</v>
      </c>
      <c r="K148" s="27">
        <v>0.19512608842396359</v>
      </c>
      <c r="L148" s="66" t="s">
        <v>74</v>
      </c>
      <c r="M148" s="66" t="s">
        <v>74</v>
      </c>
      <c r="N148" s="66" t="s">
        <v>74</v>
      </c>
      <c r="O148" s="66" t="s">
        <v>74</v>
      </c>
      <c r="P148" s="60">
        <f>$K148*VLOOKUP($J148,'Source Data'!$A$3:$P$184,'Source Data'!P$1,FALSE)</f>
        <v>2.2736431172879237</v>
      </c>
      <c r="Z148" s="68"/>
      <c r="AA148" s="68"/>
      <c r="AO148" s="68"/>
      <c r="AP148" s="68"/>
    </row>
    <row r="149" spans="1:42" s="60" customFormat="1" x14ac:dyDescent="0.3">
      <c r="A149" s="60" t="s">
        <v>188</v>
      </c>
      <c r="B149" s="60" t="s">
        <v>170</v>
      </c>
      <c r="C149" s="66" t="s">
        <v>57</v>
      </c>
      <c r="D149" s="66">
        <v>25000</v>
      </c>
      <c r="E149" s="64" t="s">
        <v>282</v>
      </c>
      <c r="F149" s="62" t="s">
        <v>265</v>
      </c>
      <c r="G149" s="60" t="s">
        <v>30</v>
      </c>
      <c r="H149" s="60" t="s">
        <v>83</v>
      </c>
      <c r="I149" s="60" t="s">
        <v>75</v>
      </c>
      <c r="J149" s="60" t="s">
        <v>249</v>
      </c>
      <c r="K149" s="27">
        <v>1.3917050691244234E-3</v>
      </c>
      <c r="L149" s="66" t="s">
        <v>74</v>
      </c>
      <c r="M149" s="66" t="s">
        <v>74</v>
      </c>
      <c r="N149" s="66" t="s">
        <v>74</v>
      </c>
      <c r="O149" s="66" t="s">
        <v>74</v>
      </c>
      <c r="P149" s="60">
        <f>$K149*VLOOKUP($J149,'Source Data'!$A$3:$P$184,'Source Data'!P$1,FALSE)</f>
        <v>6.2626728110599054E-3</v>
      </c>
      <c r="Z149" s="68"/>
      <c r="AA149" s="68"/>
      <c r="AO149" s="68"/>
      <c r="AP149" s="68"/>
    </row>
    <row r="150" spans="1:42" s="60" customFormat="1" x14ac:dyDescent="0.3">
      <c r="A150" s="60" t="s">
        <v>188</v>
      </c>
      <c r="B150" s="60" t="s">
        <v>170</v>
      </c>
      <c r="C150" s="66" t="s">
        <v>57</v>
      </c>
      <c r="D150" s="66">
        <v>25000</v>
      </c>
      <c r="E150" s="64" t="s">
        <v>282</v>
      </c>
      <c r="F150" s="62" t="s">
        <v>265</v>
      </c>
      <c r="G150" s="60" t="s">
        <v>30</v>
      </c>
      <c r="H150" s="60" t="s">
        <v>83</v>
      </c>
      <c r="I150" s="60" t="s">
        <v>190</v>
      </c>
      <c r="J150" s="60" t="s">
        <v>92</v>
      </c>
      <c r="K150" s="27">
        <v>1.4235027465437791</v>
      </c>
      <c r="L150" s="66" t="s">
        <v>74</v>
      </c>
      <c r="M150" s="66" t="s">
        <v>74</v>
      </c>
      <c r="N150" s="66" t="s">
        <v>74</v>
      </c>
      <c r="O150" s="66" t="s">
        <v>74</v>
      </c>
      <c r="P150" s="60">
        <f>$K150*VLOOKUP($J150,'Source Data'!$A$3:$P$184,'Source Data'!P$1,FALSE)</f>
        <v>4.014277745253457</v>
      </c>
      <c r="Z150" s="68"/>
      <c r="AA150" s="68"/>
      <c r="AO150" s="68"/>
      <c r="AP150" s="68"/>
    </row>
    <row r="151" spans="1:42" s="60" customFormat="1" ht="15" customHeight="1" x14ac:dyDescent="0.3">
      <c r="A151" s="60" t="s">
        <v>188</v>
      </c>
      <c r="B151" s="60" t="s">
        <v>170</v>
      </c>
      <c r="C151" s="66" t="s">
        <v>57</v>
      </c>
      <c r="D151" s="66">
        <v>25000</v>
      </c>
      <c r="E151" s="64" t="s">
        <v>282</v>
      </c>
      <c r="F151" s="62" t="s">
        <v>265</v>
      </c>
      <c r="G151" s="60" t="s">
        <v>30</v>
      </c>
      <c r="H151" s="60" t="s">
        <v>87</v>
      </c>
      <c r="I151" s="60" t="s">
        <v>75</v>
      </c>
      <c r="J151" s="60" t="s">
        <v>220</v>
      </c>
      <c r="K151" s="27">
        <v>0.58451612903225802</v>
      </c>
      <c r="L151" s="66" t="s">
        <v>74</v>
      </c>
      <c r="M151" s="66" t="s">
        <v>74</v>
      </c>
      <c r="N151" s="66" t="s">
        <v>74</v>
      </c>
      <c r="O151" s="66" t="s">
        <v>74</v>
      </c>
      <c r="P151" s="60">
        <f>$K151*VLOOKUP($J151,'Source Data'!$A$3:$P$184,'Source Data'!P$1,FALSE)</f>
        <v>6.605032258064516</v>
      </c>
      <c r="Z151" s="68"/>
      <c r="AA151" s="68"/>
      <c r="AO151" s="68"/>
      <c r="AP151" s="68"/>
    </row>
    <row r="152" spans="1:42" s="60" customFormat="1" x14ac:dyDescent="0.3">
      <c r="A152" s="60" t="s">
        <v>188</v>
      </c>
      <c r="B152" s="60" t="s">
        <v>170</v>
      </c>
      <c r="C152" s="66" t="s">
        <v>57</v>
      </c>
      <c r="D152" s="66">
        <v>25000</v>
      </c>
      <c r="E152" s="64" t="s">
        <v>282</v>
      </c>
      <c r="F152" s="62" t="s">
        <v>265</v>
      </c>
      <c r="G152" s="60" t="s">
        <v>30</v>
      </c>
      <c r="H152" s="60" t="s">
        <v>87</v>
      </c>
      <c r="I152" s="60" t="s">
        <v>190</v>
      </c>
      <c r="J152" s="60" t="s">
        <v>88</v>
      </c>
      <c r="K152" s="27">
        <v>4.9829304147465524E-2</v>
      </c>
      <c r="L152" s="66" t="s">
        <v>74</v>
      </c>
      <c r="M152" s="66" t="s">
        <v>74</v>
      </c>
      <c r="N152" s="66" t="s">
        <v>74</v>
      </c>
      <c r="O152" s="66" t="s">
        <v>74</v>
      </c>
      <c r="P152" s="60">
        <f>$K152*VLOOKUP($J152,'Source Data'!$A$3:$P$184,'Source Data'!P$1,FALSE)</f>
        <v>4.3007672409677488E-3</v>
      </c>
      <c r="Z152" s="68"/>
      <c r="AA152" s="68"/>
      <c r="AO152" s="68"/>
      <c r="AP152" s="68"/>
    </row>
    <row r="153" spans="1:42" s="60" customFormat="1" x14ac:dyDescent="0.3">
      <c r="A153" s="60" t="s">
        <v>188</v>
      </c>
      <c r="B153" s="60" t="s">
        <v>170</v>
      </c>
      <c r="C153" s="66" t="s">
        <v>57</v>
      </c>
      <c r="D153" s="66">
        <v>25000</v>
      </c>
      <c r="E153" s="64" t="s">
        <v>282</v>
      </c>
      <c r="F153" s="62" t="s">
        <v>265</v>
      </c>
      <c r="G153" s="60" t="s">
        <v>30</v>
      </c>
      <c r="H153" s="60" t="s">
        <v>34</v>
      </c>
      <c r="I153" s="60" t="s">
        <v>75</v>
      </c>
      <c r="J153" s="60" t="s">
        <v>100</v>
      </c>
      <c r="K153" s="27">
        <v>7.306451612903226E-4</v>
      </c>
      <c r="L153" s="66" t="s">
        <v>74</v>
      </c>
      <c r="M153" s="66" t="s">
        <v>74</v>
      </c>
      <c r="N153" s="66" t="s">
        <v>74</v>
      </c>
      <c r="O153" s="66" t="s">
        <v>74</v>
      </c>
      <c r="P153" s="60">
        <f>$K153*VLOOKUP($J153,'Source Data'!$A$3:$P$184,'Source Data'!P$1,FALSE)</f>
        <v>3.2879032258064517E-3</v>
      </c>
      <c r="Z153" s="68"/>
      <c r="AA153" s="68"/>
      <c r="AO153" s="68"/>
      <c r="AP153" s="68"/>
    </row>
    <row r="154" spans="1:42" s="60" customFormat="1" x14ac:dyDescent="0.3">
      <c r="A154" s="60" t="s">
        <v>188</v>
      </c>
      <c r="B154" s="60" t="s">
        <v>170</v>
      </c>
      <c r="C154" s="66" t="s">
        <v>57</v>
      </c>
      <c r="D154" s="66">
        <v>25000</v>
      </c>
      <c r="E154" s="64" t="s">
        <v>282</v>
      </c>
      <c r="F154" s="62" t="s">
        <v>265</v>
      </c>
      <c r="G154" s="60" t="s">
        <v>30</v>
      </c>
      <c r="H154" s="60" t="s">
        <v>101</v>
      </c>
      <c r="I154" s="60" t="s">
        <v>190</v>
      </c>
      <c r="J154" s="60" t="s">
        <v>219</v>
      </c>
      <c r="K154" s="27">
        <v>0.76460276497695823</v>
      </c>
      <c r="L154" s="66" t="s">
        <v>74</v>
      </c>
      <c r="M154" s="66" t="s">
        <v>74</v>
      </c>
      <c r="N154" s="66" t="s">
        <v>74</v>
      </c>
      <c r="O154" s="66" t="s">
        <v>74</v>
      </c>
      <c r="P154" s="60">
        <f>$K154*VLOOKUP($J154,'Source Data'!$A$3:$P$184,'Source Data'!P$1,FALSE)</f>
        <v>6.5992864645161256E-2</v>
      </c>
      <c r="Z154" s="68"/>
      <c r="AA154" s="68"/>
      <c r="AO154" s="68"/>
      <c r="AP154" s="68"/>
    </row>
    <row r="155" spans="1:42" s="60" customFormat="1" x14ac:dyDescent="0.3">
      <c r="A155" s="60" t="s">
        <v>188</v>
      </c>
      <c r="B155" s="60" t="s">
        <v>170</v>
      </c>
      <c r="C155" s="66" t="s">
        <v>57</v>
      </c>
      <c r="D155" s="66">
        <v>25000</v>
      </c>
      <c r="E155" s="64" t="s">
        <v>282</v>
      </c>
      <c r="F155" s="62" t="s">
        <v>265</v>
      </c>
      <c r="G155" s="60" t="s">
        <v>30</v>
      </c>
      <c r="H155" s="60" t="s">
        <v>101</v>
      </c>
      <c r="I155" s="60" t="s">
        <v>190</v>
      </c>
      <c r="J155" s="60" t="s">
        <v>92</v>
      </c>
      <c r="K155" s="27">
        <v>0.54621988479262717</v>
      </c>
      <c r="L155" s="66" t="s">
        <v>74</v>
      </c>
      <c r="M155" s="66" t="s">
        <v>74</v>
      </c>
      <c r="N155" s="66" t="s">
        <v>74</v>
      </c>
      <c r="O155" s="66" t="s">
        <v>74</v>
      </c>
      <c r="P155" s="60">
        <f>$K155*VLOOKUP($J155,'Source Data'!$A$3:$P$184,'Source Data'!P$1,FALSE)</f>
        <v>1.5403400751152085</v>
      </c>
      <c r="Z155" s="68"/>
      <c r="AA155" s="68"/>
      <c r="AO155" s="68"/>
      <c r="AP155" s="68"/>
    </row>
    <row r="156" spans="1:42" s="60" customFormat="1" x14ac:dyDescent="0.3">
      <c r="A156" s="60" t="s">
        <v>188</v>
      </c>
      <c r="B156" s="60" t="s">
        <v>170</v>
      </c>
      <c r="C156" s="66" t="s">
        <v>57</v>
      </c>
      <c r="D156" s="66">
        <v>25000</v>
      </c>
      <c r="E156" s="64" t="s">
        <v>282</v>
      </c>
      <c r="F156" s="62" t="s">
        <v>265</v>
      </c>
      <c r="G156" s="60" t="s">
        <v>30</v>
      </c>
      <c r="H156" s="60" t="s">
        <v>95</v>
      </c>
      <c r="K156" s="27">
        <v>0</v>
      </c>
      <c r="L156" s="66" t="s">
        <v>74</v>
      </c>
      <c r="M156" s="66" t="s">
        <v>74</v>
      </c>
      <c r="N156" s="66" t="s">
        <v>74</v>
      </c>
      <c r="O156" s="66" t="s">
        <v>74</v>
      </c>
      <c r="P156" s="60">
        <f>IFERROR(VLOOKUP(#REF!,$H$2:$J$336,3,0),0)</f>
        <v>0</v>
      </c>
      <c r="Z156" s="68"/>
      <c r="AA156" s="68"/>
      <c r="AO156" s="68"/>
      <c r="AP156" s="68"/>
    </row>
    <row r="157" spans="1:42" s="60" customFormat="1" x14ac:dyDescent="0.3">
      <c r="A157" s="60" t="s">
        <v>161</v>
      </c>
      <c r="B157" s="69" t="s">
        <v>169</v>
      </c>
      <c r="C157" s="66" t="s">
        <v>57</v>
      </c>
      <c r="D157" s="70">
        <v>25000</v>
      </c>
      <c r="E157" s="64" t="s">
        <v>282</v>
      </c>
      <c r="F157" s="62" t="s">
        <v>256</v>
      </c>
      <c r="G157" s="54" t="s">
        <v>45</v>
      </c>
      <c r="H157" s="60" t="s">
        <v>74</v>
      </c>
      <c r="I157" s="54" t="s">
        <v>176</v>
      </c>
      <c r="J157" s="54" t="s">
        <v>51</v>
      </c>
      <c r="K157" s="27">
        <v>0.9785345185995632</v>
      </c>
      <c r="L157" s="66" t="s">
        <v>74</v>
      </c>
      <c r="M157" s="66" t="s">
        <v>74</v>
      </c>
      <c r="N157" s="66" t="s">
        <v>74</v>
      </c>
      <c r="O157" s="66" t="s">
        <v>74</v>
      </c>
      <c r="P157" s="60">
        <f>$K157*VLOOKUP($J157,'Source Data'!$A$28:$P$184,'Source Data'!P$1,FALSE)</f>
        <v>2.1429905957330435</v>
      </c>
      <c r="Z157" s="68"/>
      <c r="AA157" s="68"/>
      <c r="AO157" s="68"/>
      <c r="AP157" s="68"/>
    </row>
    <row r="158" spans="1:42" s="60" customFormat="1" x14ac:dyDescent="0.3">
      <c r="A158" s="60" t="s">
        <v>161</v>
      </c>
      <c r="B158" s="69" t="s">
        <v>169</v>
      </c>
      <c r="C158" s="66" t="str">
        <f>C157</f>
        <v>10000-80000</v>
      </c>
      <c r="D158" s="70">
        <v>25000</v>
      </c>
      <c r="E158" s="64" t="s">
        <v>282</v>
      </c>
      <c r="F158" s="62" t="s">
        <v>256</v>
      </c>
      <c r="G158" s="54" t="s">
        <v>52</v>
      </c>
      <c r="H158" s="60" t="s">
        <v>74</v>
      </c>
      <c r="I158" s="54" t="s">
        <v>176</v>
      </c>
      <c r="J158" s="54" t="s">
        <v>216</v>
      </c>
      <c r="K158" s="27">
        <v>1.5437858103338742</v>
      </c>
      <c r="L158" s="66" t="s">
        <v>74</v>
      </c>
      <c r="M158" s="66" t="s">
        <v>74</v>
      </c>
      <c r="N158" s="66" t="s">
        <v>74</v>
      </c>
      <c r="O158" s="66" t="s">
        <v>74</v>
      </c>
      <c r="P158" s="60">
        <f>$K158*VLOOKUP($J158,'Source Data'!$A$28:$P$184,'Source Data'!P$1,FALSE)</f>
        <v>4.4461031337615573</v>
      </c>
      <c r="Z158" s="68"/>
      <c r="AA158" s="68"/>
      <c r="AO158" s="68"/>
      <c r="AP158" s="68"/>
    </row>
    <row r="159" spans="1:42" s="60" customFormat="1" x14ac:dyDescent="0.3">
      <c r="A159" s="60" t="s">
        <v>161</v>
      </c>
      <c r="B159" s="69" t="s">
        <v>169</v>
      </c>
      <c r="C159" s="66" t="str">
        <f>C158</f>
        <v>10000-80000</v>
      </c>
      <c r="D159" s="70">
        <v>25000</v>
      </c>
      <c r="E159" s="64" t="s">
        <v>282</v>
      </c>
      <c r="F159" s="62" t="s">
        <v>256</v>
      </c>
      <c r="G159" s="54" t="s">
        <v>52</v>
      </c>
      <c r="H159" s="60" t="s">
        <v>74</v>
      </c>
      <c r="I159" s="54" t="s">
        <v>176</v>
      </c>
      <c r="J159" s="54" t="s">
        <v>54</v>
      </c>
      <c r="K159" s="27">
        <v>0.15379467777228767</v>
      </c>
      <c r="L159" s="66" t="s">
        <v>74</v>
      </c>
      <c r="M159" s="66" t="s">
        <v>74</v>
      </c>
      <c r="N159" s="66" t="s">
        <v>74</v>
      </c>
      <c r="O159" s="66" t="s">
        <v>74</v>
      </c>
      <c r="P159" s="60">
        <f>$K159*VLOOKUP($J159,'Source Data'!$A$28:$P$184,'Source Data'!P$1,FALSE)</f>
        <v>0.49060502209359763</v>
      </c>
      <c r="Z159" s="68"/>
      <c r="AA159" s="68"/>
      <c r="AO159" s="68"/>
      <c r="AP159" s="68"/>
    </row>
    <row r="160" spans="1:42" s="60" customFormat="1" ht="15" customHeight="1" x14ac:dyDescent="0.3">
      <c r="A160" s="60" t="s">
        <v>161</v>
      </c>
      <c r="B160" s="69" t="s">
        <v>169</v>
      </c>
      <c r="C160" s="66" t="s">
        <v>57</v>
      </c>
      <c r="D160" s="70">
        <v>25000</v>
      </c>
      <c r="E160" s="64" t="s">
        <v>282</v>
      </c>
      <c r="F160" s="62" t="s">
        <v>257</v>
      </c>
      <c r="G160" s="54" t="s">
        <v>45</v>
      </c>
      <c r="H160" s="60" t="s">
        <v>74</v>
      </c>
      <c r="I160" s="54" t="s">
        <v>176</v>
      </c>
      <c r="J160" s="54" t="s">
        <v>51</v>
      </c>
      <c r="K160" s="27">
        <v>0.9785345185995632</v>
      </c>
      <c r="L160" s="66" t="s">
        <v>74</v>
      </c>
      <c r="M160" s="66" t="s">
        <v>74</v>
      </c>
      <c r="N160" s="66" t="s">
        <v>74</v>
      </c>
      <c r="O160" s="66" t="s">
        <v>74</v>
      </c>
      <c r="P160" s="60">
        <f>$K160*VLOOKUP($J160,'Source Data'!$A$28:$P$184,'Source Data'!P$1,FALSE)</f>
        <v>2.1429905957330435</v>
      </c>
      <c r="Z160" s="68"/>
      <c r="AA160" s="68"/>
      <c r="AO160" s="68"/>
      <c r="AP160" s="68"/>
    </row>
    <row r="161" spans="1:42" s="60" customFormat="1" x14ac:dyDescent="0.3">
      <c r="A161" s="60" t="s">
        <v>161</v>
      </c>
      <c r="B161" s="69" t="s">
        <v>169</v>
      </c>
      <c r="C161" s="66" t="str">
        <f>C160</f>
        <v>10000-80000</v>
      </c>
      <c r="D161" s="70">
        <v>25000</v>
      </c>
      <c r="E161" s="64" t="s">
        <v>282</v>
      </c>
      <c r="F161" s="62" t="s">
        <v>257</v>
      </c>
      <c r="G161" s="54" t="s">
        <v>52</v>
      </c>
      <c r="H161" s="60" t="s">
        <v>74</v>
      </c>
      <c r="I161" s="54" t="s">
        <v>176</v>
      </c>
      <c r="J161" s="54" t="s">
        <v>216</v>
      </c>
      <c r="K161" s="27">
        <v>1.5437858103338742</v>
      </c>
      <c r="L161" s="66" t="s">
        <v>74</v>
      </c>
      <c r="M161" s="66" t="s">
        <v>74</v>
      </c>
      <c r="N161" s="66" t="s">
        <v>74</v>
      </c>
      <c r="O161" s="66" t="s">
        <v>74</v>
      </c>
      <c r="P161" s="60">
        <f>$K161*VLOOKUP($J161,'Source Data'!$A$28:$P$184,'Source Data'!P$1,FALSE)</f>
        <v>4.4461031337615573</v>
      </c>
      <c r="Z161" s="68"/>
      <c r="AA161" s="68"/>
      <c r="AO161" s="68"/>
      <c r="AP161" s="68"/>
    </row>
    <row r="162" spans="1:42" s="60" customFormat="1" x14ac:dyDescent="0.3">
      <c r="A162" s="60" t="s">
        <v>161</v>
      </c>
      <c r="B162" s="69" t="s">
        <v>169</v>
      </c>
      <c r="C162" s="66" t="str">
        <f>C161</f>
        <v>10000-80000</v>
      </c>
      <c r="D162" s="70">
        <v>25000</v>
      </c>
      <c r="E162" s="64" t="s">
        <v>282</v>
      </c>
      <c r="F162" s="62" t="s">
        <v>257</v>
      </c>
      <c r="G162" s="54" t="s">
        <v>52</v>
      </c>
      <c r="H162" s="60" t="s">
        <v>74</v>
      </c>
      <c r="I162" s="54" t="s">
        <v>176</v>
      </c>
      <c r="J162" s="54" t="s">
        <v>54</v>
      </c>
      <c r="K162" s="27">
        <v>0.15379467777228767</v>
      </c>
      <c r="L162" s="66" t="s">
        <v>74</v>
      </c>
      <c r="M162" s="66" t="s">
        <v>74</v>
      </c>
      <c r="N162" s="66" t="s">
        <v>74</v>
      </c>
      <c r="O162" s="66" t="s">
        <v>74</v>
      </c>
      <c r="P162" s="60">
        <f>$K162*VLOOKUP($J162,'Source Data'!$A$28:$P$184,'Source Data'!P$1,FALSE)</f>
        <v>0.49060502209359763</v>
      </c>
      <c r="Z162" s="68"/>
      <c r="AA162" s="68"/>
      <c r="AO162" s="68"/>
      <c r="AP162" s="68"/>
    </row>
    <row r="163" spans="1:42" s="60" customFormat="1" x14ac:dyDescent="0.3">
      <c r="A163" s="60" t="s">
        <v>161</v>
      </c>
      <c r="B163" s="60" t="s">
        <v>170</v>
      </c>
      <c r="C163" s="66" t="s">
        <v>57</v>
      </c>
      <c r="D163" s="70">
        <v>25000</v>
      </c>
      <c r="E163" s="64" t="s">
        <v>282</v>
      </c>
      <c r="F163" s="62" t="s">
        <v>264</v>
      </c>
      <c r="G163" s="54" t="s">
        <v>45</v>
      </c>
      <c r="H163" s="60" t="s">
        <v>74</v>
      </c>
      <c r="I163" s="54" t="s">
        <v>176</v>
      </c>
      <c r="J163" s="54" t="s">
        <v>51</v>
      </c>
      <c r="K163" s="27">
        <v>0.9785345185995632</v>
      </c>
      <c r="L163" s="66" t="s">
        <v>74</v>
      </c>
      <c r="M163" s="66" t="s">
        <v>74</v>
      </c>
      <c r="N163" s="66" t="s">
        <v>74</v>
      </c>
      <c r="O163" s="66" t="s">
        <v>74</v>
      </c>
      <c r="P163" s="60">
        <f>$K163*VLOOKUP($J163,'Source Data'!$A$28:$P$184,'Source Data'!P$1,FALSE)</f>
        <v>2.1429905957330435</v>
      </c>
      <c r="Z163" s="68"/>
      <c r="AA163" s="68"/>
      <c r="AO163" s="68"/>
      <c r="AP163" s="68"/>
    </row>
    <row r="164" spans="1:42" s="60" customFormat="1" x14ac:dyDescent="0.3">
      <c r="A164" s="60" t="s">
        <v>161</v>
      </c>
      <c r="B164" s="60" t="s">
        <v>170</v>
      </c>
      <c r="C164" s="66" t="str">
        <f>C163</f>
        <v>10000-80000</v>
      </c>
      <c r="D164" s="70">
        <v>25000</v>
      </c>
      <c r="E164" s="64" t="s">
        <v>282</v>
      </c>
      <c r="F164" s="62" t="s">
        <v>264</v>
      </c>
      <c r="G164" s="54" t="s">
        <v>52</v>
      </c>
      <c r="H164" s="60" t="s">
        <v>74</v>
      </c>
      <c r="I164" s="54" t="s">
        <v>176</v>
      </c>
      <c r="J164" s="54" t="s">
        <v>216</v>
      </c>
      <c r="K164" s="27">
        <v>1.5437858103338742</v>
      </c>
      <c r="L164" s="66" t="s">
        <v>74</v>
      </c>
      <c r="M164" s="66" t="s">
        <v>74</v>
      </c>
      <c r="N164" s="66" t="s">
        <v>74</v>
      </c>
      <c r="O164" s="66" t="s">
        <v>74</v>
      </c>
      <c r="P164" s="60">
        <f>$K164*VLOOKUP($J164,'Source Data'!$A$28:$P$184,'Source Data'!P$1,FALSE)</f>
        <v>4.4461031337615573</v>
      </c>
      <c r="Z164" s="68"/>
      <c r="AA164" s="68"/>
      <c r="AO164" s="68"/>
      <c r="AP164" s="68"/>
    </row>
    <row r="165" spans="1:42" s="60" customFormat="1" x14ac:dyDescent="0.3">
      <c r="A165" s="60" t="s">
        <v>161</v>
      </c>
      <c r="B165" s="60" t="s">
        <v>170</v>
      </c>
      <c r="C165" s="66" t="str">
        <f>C164</f>
        <v>10000-80000</v>
      </c>
      <c r="D165" s="70">
        <v>25000</v>
      </c>
      <c r="E165" s="64" t="s">
        <v>282</v>
      </c>
      <c r="F165" s="62" t="s">
        <v>264</v>
      </c>
      <c r="G165" s="54" t="s">
        <v>52</v>
      </c>
      <c r="H165" s="60" t="s">
        <v>74</v>
      </c>
      <c r="I165" s="54" t="s">
        <v>176</v>
      </c>
      <c r="J165" s="54" t="s">
        <v>54</v>
      </c>
      <c r="K165" s="27">
        <v>0.15379467777228767</v>
      </c>
      <c r="L165" s="66" t="s">
        <v>74</v>
      </c>
      <c r="M165" s="66" t="s">
        <v>74</v>
      </c>
      <c r="N165" s="66" t="s">
        <v>74</v>
      </c>
      <c r="O165" s="66" t="s">
        <v>74</v>
      </c>
      <c r="P165" s="60">
        <f>$K165*VLOOKUP($J165,'Source Data'!$A$28:$P$184,'Source Data'!P$1,FALSE)</f>
        <v>0.49060502209359763</v>
      </c>
      <c r="Z165" s="68"/>
      <c r="AA165" s="68"/>
      <c r="AO165" s="68"/>
      <c r="AP165" s="68"/>
    </row>
    <row r="166" spans="1:42" s="60" customFormat="1" x14ac:dyDescent="0.3">
      <c r="A166" s="60" t="s">
        <v>161</v>
      </c>
      <c r="B166" s="60" t="s">
        <v>170</v>
      </c>
      <c r="C166" s="66" t="s">
        <v>57</v>
      </c>
      <c r="D166" s="70">
        <v>25000</v>
      </c>
      <c r="E166" s="64" t="s">
        <v>282</v>
      </c>
      <c r="F166" s="62" t="s">
        <v>265</v>
      </c>
      <c r="G166" s="54" t="s">
        <v>45</v>
      </c>
      <c r="H166" s="60" t="s">
        <v>74</v>
      </c>
      <c r="I166" s="54" t="s">
        <v>176</v>
      </c>
      <c r="J166" s="54" t="s">
        <v>51</v>
      </c>
      <c r="K166" s="27">
        <v>0.9785345185995632</v>
      </c>
      <c r="L166" s="66" t="s">
        <v>74</v>
      </c>
      <c r="M166" s="66" t="s">
        <v>74</v>
      </c>
      <c r="N166" s="66" t="s">
        <v>74</v>
      </c>
      <c r="O166" s="66" t="s">
        <v>74</v>
      </c>
      <c r="P166" s="60">
        <f>$K166*VLOOKUP($J166,'Source Data'!$A$28:$P$184,'Source Data'!P$1,FALSE)</f>
        <v>2.1429905957330435</v>
      </c>
      <c r="Z166" s="68"/>
      <c r="AA166" s="68"/>
      <c r="AO166" s="68"/>
      <c r="AP166" s="68"/>
    </row>
    <row r="167" spans="1:42" s="60" customFormat="1" x14ac:dyDescent="0.3">
      <c r="A167" s="60" t="s">
        <v>161</v>
      </c>
      <c r="B167" s="60" t="s">
        <v>170</v>
      </c>
      <c r="C167" s="66" t="str">
        <f>C166</f>
        <v>10000-80000</v>
      </c>
      <c r="D167" s="70">
        <v>25000</v>
      </c>
      <c r="E167" s="64" t="s">
        <v>282</v>
      </c>
      <c r="F167" s="62" t="s">
        <v>265</v>
      </c>
      <c r="G167" s="54" t="s">
        <v>52</v>
      </c>
      <c r="H167" s="60" t="s">
        <v>74</v>
      </c>
      <c r="I167" s="54" t="s">
        <v>176</v>
      </c>
      <c r="J167" s="54" t="s">
        <v>216</v>
      </c>
      <c r="K167" s="27">
        <v>1.5437858103338742</v>
      </c>
      <c r="L167" s="66" t="s">
        <v>74</v>
      </c>
      <c r="M167" s="66" t="s">
        <v>74</v>
      </c>
      <c r="N167" s="66" t="s">
        <v>74</v>
      </c>
      <c r="O167" s="66" t="s">
        <v>74</v>
      </c>
      <c r="P167" s="60">
        <f>$K167*VLOOKUP($J167,'Source Data'!$A$28:$P$184,'Source Data'!P$1,FALSE)</f>
        <v>4.4461031337615573</v>
      </c>
      <c r="Z167" s="68"/>
      <c r="AA167" s="68"/>
      <c r="AO167" s="68"/>
      <c r="AP167" s="68"/>
    </row>
    <row r="168" spans="1:42" s="60" customFormat="1" x14ac:dyDescent="0.3">
      <c r="A168" s="60" t="s">
        <v>161</v>
      </c>
      <c r="B168" s="60" t="s">
        <v>170</v>
      </c>
      <c r="C168" s="66" t="str">
        <f>C167</f>
        <v>10000-80000</v>
      </c>
      <c r="D168" s="70">
        <v>25000</v>
      </c>
      <c r="E168" s="64" t="s">
        <v>282</v>
      </c>
      <c r="F168" s="62" t="s">
        <v>265</v>
      </c>
      <c r="G168" s="54" t="s">
        <v>52</v>
      </c>
      <c r="H168" s="60" t="s">
        <v>74</v>
      </c>
      <c r="I168" s="54" t="s">
        <v>176</v>
      </c>
      <c r="J168" s="54" t="s">
        <v>54</v>
      </c>
      <c r="K168" s="27">
        <v>0.15379467777228767</v>
      </c>
      <c r="L168" s="66" t="s">
        <v>74</v>
      </c>
      <c r="M168" s="66" t="s">
        <v>74</v>
      </c>
      <c r="N168" s="66" t="s">
        <v>74</v>
      </c>
      <c r="O168" s="66" t="s">
        <v>74</v>
      </c>
      <c r="P168" s="60">
        <f>$K168*VLOOKUP($J168,'Source Data'!$A$28:$P$184,'Source Data'!P$1,FALSE)</f>
        <v>0.49060502209359763</v>
      </c>
      <c r="Z168" s="68"/>
      <c r="AA168" s="68"/>
      <c r="AO168" s="68"/>
      <c r="AP168" s="68"/>
    </row>
    <row r="169" spans="1:42" s="60" customFormat="1" x14ac:dyDescent="0.3">
      <c r="A169" s="60" t="s">
        <v>187</v>
      </c>
      <c r="B169" s="60" t="s">
        <v>169</v>
      </c>
      <c r="C169" s="71" t="s">
        <v>58</v>
      </c>
      <c r="D169" s="66">
        <v>80000</v>
      </c>
      <c r="E169" s="72" t="s">
        <v>283</v>
      </c>
      <c r="F169" s="62" t="s">
        <v>259</v>
      </c>
      <c r="G169" s="40" t="s">
        <v>29</v>
      </c>
      <c r="H169" s="40" t="s">
        <v>74</v>
      </c>
      <c r="I169" s="40" t="s">
        <v>75</v>
      </c>
      <c r="J169" s="40" t="s">
        <v>40</v>
      </c>
      <c r="K169" s="27">
        <v>3.6842760117302054</v>
      </c>
      <c r="L169" s="64">
        <v>350</v>
      </c>
      <c r="M169" s="64">
        <v>500</v>
      </c>
      <c r="N169" s="64">
        <v>12</v>
      </c>
      <c r="O169" s="64">
        <v>18</v>
      </c>
      <c r="P169" s="60">
        <f>$K169*VLOOKUP($J169,'Source Data'!$A$28:$P$184,'Source Data'!P$1,FALSE)</f>
        <v>25.026282145134633</v>
      </c>
      <c r="Z169" s="68"/>
      <c r="AA169" s="68"/>
      <c r="AO169" s="68"/>
      <c r="AP169" s="68"/>
    </row>
    <row r="170" spans="1:42" s="60" customFormat="1" x14ac:dyDescent="0.3">
      <c r="A170" s="60" t="s">
        <v>187</v>
      </c>
      <c r="B170" s="60" t="s">
        <v>169</v>
      </c>
      <c r="C170" s="71" t="s">
        <v>58</v>
      </c>
      <c r="D170" s="66">
        <v>80000</v>
      </c>
      <c r="E170" s="72" t="s">
        <v>283</v>
      </c>
      <c r="F170" s="62" t="s">
        <v>259</v>
      </c>
      <c r="G170" s="40" t="s">
        <v>29</v>
      </c>
      <c r="H170" s="40" t="s">
        <v>74</v>
      </c>
      <c r="I170" s="40" t="s">
        <v>75</v>
      </c>
      <c r="J170" s="40" t="s">
        <v>222</v>
      </c>
      <c r="K170" s="27">
        <v>0.70141935483870976</v>
      </c>
      <c r="L170" s="64">
        <v>350</v>
      </c>
      <c r="M170" s="64">
        <v>500</v>
      </c>
      <c r="N170" s="64">
        <v>12</v>
      </c>
      <c r="O170" s="64">
        <v>18</v>
      </c>
      <c r="P170" s="60">
        <f>$K170*VLOOKUP($J170,'Source Data'!$A$28:$P$184,'Source Data'!P$1,FALSE)</f>
        <v>2.8807482476024417</v>
      </c>
      <c r="Z170" s="68"/>
      <c r="AA170" s="68"/>
      <c r="AO170" s="68"/>
      <c r="AP170" s="68"/>
    </row>
    <row r="171" spans="1:42" s="60" customFormat="1" x14ac:dyDescent="0.3">
      <c r="A171" s="60" t="s">
        <v>187</v>
      </c>
      <c r="B171" s="60" t="s">
        <v>169</v>
      </c>
      <c r="C171" s="61" t="s">
        <v>58</v>
      </c>
      <c r="D171" s="61">
        <v>80000</v>
      </c>
      <c r="E171" s="72" t="s">
        <v>283</v>
      </c>
      <c r="F171" s="62" t="s">
        <v>258</v>
      </c>
      <c r="G171" s="60" t="s">
        <v>64</v>
      </c>
      <c r="H171" s="40" t="s">
        <v>74</v>
      </c>
      <c r="I171" s="40" t="s">
        <v>75</v>
      </c>
      <c r="J171" s="40" t="s">
        <v>229</v>
      </c>
      <c r="K171" s="27">
        <v>2.0971038306451617</v>
      </c>
      <c r="L171" s="64">
        <v>350</v>
      </c>
      <c r="M171" s="64">
        <v>500</v>
      </c>
      <c r="N171" s="64">
        <v>12</v>
      </c>
      <c r="O171" s="64">
        <v>18</v>
      </c>
      <c r="P171" s="60">
        <f>$K171*VLOOKUP($J171,'Source Data'!$A$3:$P$184,'Source Data'!P$1,FALSE)</f>
        <v>10.456808803163405</v>
      </c>
      <c r="Z171" s="68"/>
      <c r="AA171" s="68"/>
      <c r="AO171" s="68"/>
      <c r="AP171" s="68"/>
    </row>
    <row r="172" spans="1:42" s="60" customFormat="1" x14ac:dyDescent="0.3">
      <c r="A172" s="60" t="s">
        <v>187</v>
      </c>
      <c r="B172" s="60" t="s">
        <v>169</v>
      </c>
      <c r="C172" s="61" t="s">
        <v>58</v>
      </c>
      <c r="D172" s="61">
        <v>80000</v>
      </c>
      <c r="E172" s="72" t="s">
        <v>283</v>
      </c>
      <c r="F172" s="62" t="s">
        <v>258</v>
      </c>
      <c r="G172" s="60" t="s">
        <v>64</v>
      </c>
      <c r="H172" s="40" t="s">
        <v>74</v>
      </c>
      <c r="I172" s="40" t="s">
        <v>75</v>
      </c>
      <c r="J172" s="40" t="s">
        <v>67</v>
      </c>
      <c r="K172" s="27">
        <v>0.42164314516129037</v>
      </c>
      <c r="L172" s="64">
        <v>350</v>
      </c>
      <c r="M172" s="64">
        <v>500</v>
      </c>
      <c r="N172" s="64">
        <v>12</v>
      </c>
      <c r="O172" s="64">
        <v>18</v>
      </c>
      <c r="P172" s="60">
        <f>$K172*VLOOKUP($J172,'Source Data'!$A$28:$P$184,'Source Data'!P$1,FALSE)</f>
        <v>5.1237836615182948</v>
      </c>
      <c r="Z172" s="68"/>
      <c r="AA172" s="68"/>
      <c r="AO172" s="68"/>
      <c r="AP172" s="68"/>
    </row>
    <row r="173" spans="1:42" s="60" customFormat="1" x14ac:dyDescent="0.3">
      <c r="A173" s="60" t="s">
        <v>187</v>
      </c>
      <c r="B173" s="60" t="s">
        <v>169</v>
      </c>
      <c r="C173" s="61" t="s">
        <v>58</v>
      </c>
      <c r="D173" s="61">
        <v>80000</v>
      </c>
      <c r="E173" s="72" t="s">
        <v>283</v>
      </c>
      <c r="F173" s="62" t="s">
        <v>258</v>
      </c>
      <c r="G173" s="60" t="s">
        <v>64</v>
      </c>
      <c r="H173" s="40" t="s">
        <v>74</v>
      </c>
      <c r="I173" s="40" t="s">
        <v>75</v>
      </c>
      <c r="J173" s="40" t="s">
        <v>231</v>
      </c>
      <c r="K173" s="27">
        <v>2.2211612903225806</v>
      </c>
      <c r="L173" s="64">
        <v>350</v>
      </c>
      <c r="M173" s="64">
        <v>500</v>
      </c>
      <c r="N173" s="64">
        <v>12</v>
      </c>
      <c r="O173" s="64">
        <v>18</v>
      </c>
      <c r="P173" s="60">
        <f>$K173*VLOOKUP($J173,'Source Data'!$A$28:$P$184,'Source Data'!P$1,FALSE)</f>
        <v>4.2464284946236557</v>
      </c>
      <c r="Z173" s="68"/>
      <c r="AA173" s="68"/>
      <c r="AO173" s="68"/>
      <c r="AP173" s="68"/>
    </row>
    <row r="174" spans="1:42" s="60" customFormat="1" x14ac:dyDescent="0.3">
      <c r="A174" s="60" t="s">
        <v>187</v>
      </c>
      <c r="B174" s="60" t="s">
        <v>169</v>
      </c>
      <c r="C174" s="61" t="s">
        <v>58</v>
      </c>
      <c r="D174" s="61">
        <v>80000</v>
      </c>
      <c r="E174" s="72" t="s">
        <v>283</v>
      </c>
      <c r="F174" s="62" t="s">
        <v>258</v>
      </c>
      <c r="G174" s="60" t="s">
        <v>64</v>
      </c>
      <c r="H174" s="40" t="s">
        <v>74</v>
      </c>
      <c r="I174" s="40" t="s">
        <v>75</v>
      </c>
      <c r="J174" s="40" t="s">
        <v>69</v>
      </c>
      <c r="K174" s="27">
        <v>0.59486693548387104</v>
      </c>
      <c r="L174" s="64">
        <v>350</v>
      </c>
      <c r="M174" s="64">
        <v>500</v>
      </c>
      <c r="N174" s="64">
        <v>12</v>
      </c>
      <c r="O174" s="64">
        <v>18</v>
      </c>
      <c r="P174" s="60">
        <f>$K174*VLOOKUP($J174,'Source Data'!$A$28:$P$184,'Source Data'!P$1,FALSE)</f>
        <v>1.1372699120743728</v>
      </c>
      <c r="Z174" s="68"/>
      <c r="AA174" s="68"/>
      <c r="AO174" s="68"/>
      <c r="AP174" s="68"/>
    </row>
    <row r="175" spans="1:42" s="60" customFormat="1" x14ac:dyDescent="0.3">
      <c r="A175" s="60" t="s">
        <v>187</v>
      </c>
      <c r="B175" s="60" t="s">
        <v>170</v>
      </c>
      <c r="C175" s="71" t="s">
        <v>58</v>
      </c>
      <c r="D175" s="66">
        <v>80000</v>
      </c>
      <c r="E175" s="72" t="s">
        <v>283</v>
      </c>
      <c r="F175" s="62" t="s">
        <v>266</v>
      </c>
      <c r="G175" s="40" t="s">
        <v>59</v>
      </c>
      <c r="H175" s="40" t="s">
        <v>74</v>
      </c>
      <c r="I175" s="40" t="s">
        <v>176</v>
      </c>
      <c r="J175" s="63" t="s">
        <v>38</v>
      </c>
      <c r="K175" s="27">
        <v>4.7930322580645157</v>
      </c>
      <c r="L175" s="64">
        <v>400</v>
      </c>
      <c r="M175" s="64">
        <v>600</v>
      </c>
      <c r="N175" s="64">
        <v>10</v>
      </c>
      <c r="O175" s="64">
        <v>15</v>
      </c>
      <c r="P175" s="60">
        <f>$K175*VLOOKUP($J175,'Source Data'!$A$28:$P$184,'Source Data'!P$1,FALSE)</f>
        <v>11.503277419354838</v>
      </c>
      <c r="Z175" s="68"/>
      <c r="AA175" s="68"/>
      <c r="AO175" s="68"/>
      <c r="AP175" s="68"/>
    </row>
    <row r="176" spans="1:42" s="60" customFormat="1" x14ac:dyDescent="0.3">
      <c r="A176" s="60" t="s">
        <v>187</v>
      </c>
      <c r="B176" s="60" t="s">
        <v>170</v>
      </c>
      <c r="C176" s="71" t="s">
        <v>58</v>
      </c>
      <c r="D176" s="66">
        <v>80000</v>
      </c>
      <c r="E176" s="72" t="s">
        <v>283</v>
      </c>
      <c r="F176" s="62" t="s">
        <v>266</v>
      </c>
      <c r="G176" s="40" t="s">
        <v>59</v>
      </c>
      <c r="H176" s="40" t="s">
        <v>74</v>
      </c>
      <c r="I176" s="40" t="s">
        <v>176</v>
      </c>
      <c r="J176" s="63" t="s">
        <v>39</v>
      </c>
      <c r="K176" s="27">
        <v>0.18363548387096773</v>
      </c>
      <c r="L176" s="64">
        <v>400</v>
      </c>
      <c r="M176" s="64">
        <v>600</v>
      </c>
      <c r="N176" s="64">
        <v>10</v>
      </c>
      <c r="O176" s="64">
        <v>15</v>
      </c>
      <c r="P176" s="60">
        <f>$K176*VLOOKUP($J176,'Source Data'!$A$28:$P$184,'Source Data'!P$1,FALSE)</f>
        <v>0.978777129032258</v>
      </c>
      <c r="Z176" s="68"/>
      <c r="AA176" s="68"/>
      <c r="AO176" s="68"/>
      <c r="AP176" s="68"/>
    </row>
    <row r="177" spans="1:42" s="60" customFormat="1" x14ac:dyDescent="0.3">
      <c r="A177" s="60" t="s">
        <v>187</v>
      </c>
      <c r="B177" s="60" t="s">
        <v>170</v>
      </c>
      <c r="C177" s="71" t="s">
        <v>58</v>
      </c>
      <c r="D177" s="66">
        <v>80000</v>
      </c>
      <c r="E177" s="72" t="s">
        <v>283</v>
      </c>
      <c r="F177" s="62" t="s">
        <v>266</v>
      </c>
      <c r="G177" s="40" t="s">
        <v>59</v>
      </c>
      <c r="H177" s="40" t="s">
        <v>74</v>
      </c>
      <c r="I177" s="40" t="s">
        <v>176</v>
      </c>
      <c r="J177" s="63" t="s">
        <v>51</v>
      </c>
      <c r="K177" s="27">
        <v>0.89333548387096784</v>
      </c>
      <c r="L177" s="64">
        <v>400</v>
      </c>
      <c r="M177" s="64">
        <v>600</v>
      </c>
      <c r="N177" s="64">
        <v>10</v>
      </c>
      <c r="O177" s="64">
        <v>15</v>
      </c>
      <c r="P177" s="60">
        <f>$K177*VLOOKUP($J177,'Source Data'!$A$28:$P$184,'Source Data'!P$1,FALSE)</f>
        <v>1.9564047096774195</v>
      </c>
      <c r="Z177" s="68"/>
      <c r="AA177" s="68"/>
      <c r="AO177" s="68"/>
      <c r="AP177" s="68"/>
    </row>
    <row r="178" spans="1:42" s="60" customFormat="1" x14ac:dyDescent="0.3">
      <c r="A178" s="60" t="s">
        <v>187</v>
      </c>
      <c r="B178" s="60" t="s">
        <v>170</v>
      </c>
      <c r="C178" s="71" t="s">
        <v>58</v>
      </c>
      <c r="D178" s="66">
        <v>80000</v>
      </c>
      <c r="E178" s="72" t="s">
        <v>283</v>
      </c>
      <c r="F178" s="62" t="s">
        <v>266</v>
      </c>
      <c r="G178" s="40" t="s">
        <v>59</v>
      </c>
      <c r="H178" s="40" t="s">
        <v>74</v>
      </c>
      <c r="I178" s="40" t="s">
        <v>176</v>
      </c>
      <c r="J178" s="63" t="s">
        <v>218</v>
      </c>
      <c r="K178" s="27">
        <v>0.3409677419354839</v>
      </c>
      <c r="L178" s="64">
        <v>400</v>
      </c>
      <c r="M178" s="64">
        <v>600</v>
      </c>
      <c r="N178" s="64">
        <v>10</v>
      </c>
      <c r="O178" s="64">
        <v>15</v>
      </c>
      <c r="P178" s="60">
        <f>$K178*VLOOKUP($J178,'Source Data'!$A$28:$P$184,'Source Data'!P$1,FALSE)</f>
        <v>1.9401064516129036</v>
      </c>
      <c r="Z178" s="68"/>
      <c r="AA178" s="68"/>
      <c r="AO178" s="68"/>
      <c r="AP178" s="68"/>
    </row>
    <row r="179" spans="1:42" s="60" customFormat="1" x14ac:dyDescent="0.3">
      <c r="A179" s="60" t="s">
        <v>187</v>
      </c>
      <c r="B179" s="60" t="s">
        <v>170</v>
      </c>
      <c r="C179" s="71" t="s">
        <v>58</v>
      </c>
      <c r="D179" s="66">
        <v>80000</v>
      </c>
      <c r="E179" s="72" t="s">
        <v>283</v>
      </c>
      <c r="F179" s="62" t="s">
        <v>266</v>
      </c>
      <c r="G179" s="40" t="s">
        <v>59</v>
      </c>
      <c r="H179" s="40" t="s">
        <v>74</v>
      </c>
      <c r="I179" s="40" t="s">
        <v>176</v>
      </c>
      <c r="J179" s="63" t="s">
        <v>224</v>
      </c>
      <c r="K179" s="27">
        <v>0.19483870967741937</v>
      </c>
      <c r="L179" s="64">
        <v>400</v>
      </c>
      <c r="M179" s="64">
        <v>600</v>
      </c>
      <c r="N179" s="64">
        <v>10</v>
      </c>
      <c r="O179" s="64">
        <v>15</v>
      </c>
      <c r="P179" s="60">
        <f>$K179*VLOOKUP($J179,'Source Data'!$A$28:$P$184,'Source Data'!P$1,FALSE)</f>
        <v>1.2703483870967742</v>
      </c>
      <c r="Z179" s="68"/>
      <c r="AA179" s="68"/>
      <c r="AO179" s="68"/>
      <c r="AP179" s="68"/>
    </row>
    <row r="180" spans="1:42" s="60" customFormat="1" x14ac:dyDescent="0.3">
      <c r="A180" s="60" t="s">
        <v>187</v>
      </c>
      <c r="B180" s="60" t="s">
        <v>170</v>
      </c>
      <c r="C180" s="71" t="s">
        <v>58</v>
      </c>
      <c r="D180" s="66">
        <v>80000</v>
      </c>
      <c r="E180" s="72" t="s">
        <v>283</v>
      </c>
      <c r="F180" s="62" t="s">
        <v>266</v>
      </c>
      <c r="G180" s="40" t="s">
        <v>59</v>
      </c>
      <c r="H180" s="40" t="s">
        <v>74</v>
      </c>
      <c r="I180" s="40" t="s">
        <v>176</v>
      </c>
      <c r="J180" s="63" t="s">
        <v>144</v>
      </c>
      <c r="K180" s="27">
        <v>1.9483870967741936E-2</v>
      </c>
      <c r="L180" s="64">
        <v>400</v>
      </c>
      <c r="M180" s="64">
        <v>600</v>
      </c>
      <c r="N180" s="64">
        <v>10</v>
      </c>
      <c r="O180" s="64">
        <v>15</v>
      </c>
      <c r="P180" s="60">
        <f>$K180*VLOOKUP($J180,'Source Data'!$A$28:$P$184,'Source Data'!P$1,FALSE)</f>
        <v>36.824516129032261</v>
      </c>
      <c r="Z180" s="68"/>
      <c r="AA180" s="68"/>
      <c r="AO180" s="68"/>
      <c r="AP180" s="68"/>
    </row>
    <row r="181" spans="1:42" s="60" customFormat="1" x14ac:dyDescent="0.3">
      <c r="A181" s="60" t="s">
        <v>187</v>
      </c>
      <c r="B181" s="60" t="s">
        <v>170</v>
      </c>
      <c r="C181" s="66" t="s">
        <v>58</v>
      </c>
      <c r="D181" s="66">
        <v>80000</v>
      </c>
      <c r="E181" s="72" t="s">
        <v>283</v>
      </c>
      <c r="F181" s="62" t="s">
        <v>267</v>
      </c>
      <c r="G181" s="40" t="s">
        <v>66</v>
      </c>
      <c r="H181" s="40" t="s">
        <v>74</v>
      </c>
      <c r="I181" s="40" t="s">
        <v>176</v>
      </c>
      <c r="J181" s="63" t="s">
        <v>38</v>
      </c>
      <c r="K181" s="27">
        <v>6.9290003225806469</v>
      </c>
      <c r="L181" s="64">
        <v>400</v>
      </c>
      <c r="M181" s="64">
        <v>600</v>
      </c>
      <c r="N181" s="64">
        <v>10</v>
      </c>
      <c r="O181" s="64">
        <v>15</v>
      </c>
      <c r="P181" s="60">
        <f>$K181*VLOOKUP($J181,'Source Data'!$A$28:$P$184,'Source Data'!P$1,FALSE)</f>
        <v>16.629600774193552</v>
      </c>
      <c r="Z181" s="68"/>
      <c r="AA181" s="68"/>
      <c r="AO181" s="68"/>
      <c r="AP181" s="68"/>
    </row>
    <row r="182" spans="1:42" s="60" customFormat="1" x14ac:dyDescent="0.3">
      <c r="A182" s="60" t="s">
        <v>187</v>
      </c>
      <c r="B182" s="60" t="s">
        <v>170</v>
      </c>
      <c r="C182" s="66" t="s">
        <v>58</v>
      </c>
      <c r="D182" s="66">
        <v>80000</v>
      </c>
      <c r="E182" s="72" t="s">
        <v>283</v>
      </c>
      <c r="F182" s="62" t="s">
        <v>267</v>
      </c>
      <c r="G182" s="40" t="s">
        <v>66</v>
      </c>
      <c r="H182" s="40" t="s">
        <v>74</v>
      </c>
      <c r="I182" s="40" t="s">
        <v>176</v>
      </c>
      <c r="J182" s="63" t="s">
        <v>39</v>
      </c>
      <c r="K182" s="27">
        <v>0.18363548387096773</v>
      </c>
      <c r="L182" s="64">
        <v>400</v>
      </c>
      <c r="M182" s="64">
        <v>600</v>
      </c>
      <c r="N182" s="64">
        <v>10</v>
      </c>
      <c r="O182" s="64">
        <v>15</v>
      </c>
      <c r="P182" s="60">
        <f>$K182*VLOOKUP($J182,'Source Data'!$A$28:$P$184,'Source Data'!P$1,FALSE)</f>
        <v>0.978777129032258</v>
      </c>
      <c r="Z182" s="68"/>
      <c r="AA182" s="68"/>
      <c r="AO182" s="68"/>
      <c r="AP182" s="68"/>
    </row>
    <row r="183" spans="1:42" s="60" customFormat="1" x14ac:dyDescent="0.3">
      <c r="A183" s="60" t="s">
        <v>187</v>
      </c>
      <c r="B183" s="60" t="s">
        <v>170</v>
      </c>
      <c r="C183" s="66" t="s">
        <v>58</v>
      </c>
      <c r="D183" s="66">
        <v>80000</v>
      </c>
      <c r="E183" s="72" t="s">
        <v>283</v>
      </c>
      <c r="F183" s="62" t="s">
        <v>267</v>
      </c>
      <c r="G183" s="40" t="s">
        <v>66</v>
      </c>
      <c r="H183" s="40" t="s">
        <v>74</v>
      </c>
      <c r="I183" s="40" t="s">
        <v>176</v>
      </c>
      <c r="J183" s="63" t="s">
        <v>221</v>
      </c>
      <c r="K183" s="27">
        <v>1.1848141935483871</v>
      </c>
      <c r="L183" s="64">
        <v>400</v>
      </c>
      <c r="M183" s="64">
        <v>600</v>
      </c>
      <c r="N183" s="64">
        <v>10</v>
      </c>
      <c r="O183" s="64">
        <v>15</v>
      </c>
      <c r="P183" s="60">
        <f>$K183*VLOOKUP($J183,'Source Data'!$A$28:$P$184,'Source Data'!P$1,FALSE)</f>
        <v>2.6729408206451613</v>
      </c>
      <c r="Z183" s="68"/>
      <c r="AA183" s="68"/>
      <c r="AO183" s="68"/>
      <c r="AP183" s="68"/>
    </row>
    <row r="184" spans="1:42" s="60" customFormat="1" x14ac:dyDescent="0.3">
      <c r="A184" s="60" t="s">
        <v>187</v>
      </c>
      <c r="B184" s="60" t="s">
        <v>170</v>
      </c>
      <c r="C184" s="66" t="s">
        <v>58</v>
      </c>
      <c r="D184" s="66">
        <v>80000</v>
      </c>
      <c r="E184" s="72" t="s">
        <v>283</v>
      </c>
      <c r="F184" s="62" t="s">
        <v>267</v>
      </c>
      <c r="G184" s="40" t="s">
        <v>66</v>
      </c>
      <c r="H184" s="40" t="s">
        <v>74</v>
      </c>
      <c r="I184" s="40" t="s">
        <v>176</v>
      </c>
      <c r="J184" s="63" t="s">
        <v>51</v>
      </c>
      <c r="K184" s="27">
        <v>0.82884387096774215</v>
      </c>
      <c r="L184" s="64">
        <v>400</v>
      </c>
      <c r="M184" s="64">
        <v>600</v>
      </c>
      <c r="N184" s="64">
        <v>10</v>
      </c>
      <c r="O184" s="64">
        <v>15</v>
      </c>
      <c r="P184" s="60">
        <f>$K184*VLOOKUP($J184,'Source Data'!$A$28:$P$184,'Source Data'!P$1,FALSE)</f>
        <v>1.8151680774193553</v>
      </c>
      <c r="Z184" s="68"/>
      <c r="AA184" s="68"/>
      <c r="AO184" s="68"/>
      <c r="AP184" s="68"/>
    </row>
    <row r="185" spans="1:42" s="60" customFormat="1" x14ac:dyDescent="0.3">
      <c r="A185" s="60" t="s">
        <v>187</v>
      </c>
      <c r="B185" s="60" t="s">
        <v>170</v>
      </c>
      <c r="C185" s="66" t="s">
        <v>58</v>
      </c>
      <c r="D185" s="66">
        <v>80000</v>
      </c>
      <c r="E185" s="72" t="s">
        <v>283</v>
      </c>
      <c r="F185" s="62" t="s">
        <v>267</v>
      </c>
      <c r="G185" s="40" t="s">
        <v>66</v>
      </c>
      <c r="H185" s="40" t="s">
        <v>74</v>
      </c>
      <c r="I185" s="40" t="s">
        <v>176</v>
      </c>
      <c r="J185" s="63" t="s">
        <v>218</v>
      </c>
      <c r="K185" s="27">
        <v>0.3409677419354839</v>
      </c>
      <c r="L185" s="64">
        <v>400</v>
      </c>
      <c r="M185" s="64">
        <v>600</v>
      </c>
      <c r="N185" s="64">
        <v>10</v>
      </c>
      <c r="O185" s="64">
        <v>15</v>
      </c>
      <c r="P185" s="60">
        <f>$K185*VLOOKUP($J185,'Source Data'!$A$28:$P$184,'Source Data'!P$1,FALSE)</f>
        <v>1.9401064516129036</v>
      </c>
      <c r="Z185" s="68"/>
      <c r="AA185" s="68"/>
      <c r="AO185" s="68"/>
      <c r="AP185" s="68"/>
    </row>
    <row r="186" spans="1:42" s="60" customFormat="1" x14ac:dyDescent="0.3">
      <c r="A186" s="60" t="s">
        <v>187</v>
      </c>
      <c r="B186" s="60" t="s">
        <v>170</v>
      </c>
      <c r="C186" s="66" t="s">
        <v>58</v>
      </c>
      <c r="D186" s="66">
        <v>80000</v>
      </c>
      <c r="E186" s="72" t="s">
        <v>283</v>
      </c>
      <c r="F186" s="62" t="s">
        <v>267</v>
      </c>
      <c r="G186" s="40" t="s">
        <v>66</v>
      </c>
      <c r="H186" s="40" t="s">
        <v>74</v>
      </c>
      <c r="I186" s="40" t="s">
        <v>176</v>
      </c>
      <c r="J186" s="63" t="s">
        <v>224</v>
      </c>
      <c r="K186" s="27">
        <v>0.19483870967741937</v>
      </c>
      <c r="L186" s="64">
        <v>400</v>
      </c>
      <c r="M186" s="64">
        <v>600</v>
      </c>
      <c r="N186" s="64">
        <v>10</v>
      </c>
      <c r="O186" s="64">
        <v>15</v>
      </c>
      <c r="P186" s="60">
        <f>$K186*VLOOKUP($J186,'Source Data'!$A$28:$P$184,'Source Data'!P$1,FALSE)</f>
        <v>1.2703483870967742</v>
      </c>
      <c r="Z186" s="68"/>
      <c r="AA186" s="68"/>
      <c r="AO186" s="68"/>
      <c r="AP186" s="68"/>
    </row>
    <row r="187" spans="1:42" s="60" customFormat="1" x14ac:dyDescent="0.3">
      <c r="A187" s="60" t="s">
        <v>187</v>
      </c>
      <c r="B187" s="60" t="s">
        <v>170</v>
      </c>
      <c r="C187" s="66" t="s">
        <v>58</v>
      </c>
      <c r="D187" s="66">
        <v>80000</v>
      </c>
      <c r="E187" s="72" t="s">
        <v>283</v>
      </c>
      <c r="F187" s="62" t="s">
        <v>267</v>
      </c>
      <c r="G187" s="40" t="s">
        <v>66</v>
      </c>
      <c r="H187" s="40" t="s">
        <v>74</v>
      </c>
      <c r="I187" s="40" t="s">
        <v>176</v>
      </c>
      <c r="J187" s="63" t="s">
        <v>144</v>
      </c>
      <c r="K187" s="27">
        <v>1.9483870967741936E-2</v>
      </c>
      <c r="L187" s="64">
        <v>400</v>
      </c>
      <c r="M187" s="64">
        <v>600</v>
      </c>
      <c r="N187" s="64">
        <v>10</v>
      </c>
      <c r="O187" s="64">
        <v>15</v>
      </c>
      <c r="P187" s="60">
        <f>$K187*VLOOKUP($J187,'Source Data'!$A$28:$P$184,'Source Data'!P$1,FALSE)</f>
        <v>36.824516129032261</v>
      </c>
      <c r="Z187" s="68"/>
      <c r="AA187" s="68"/>
      <c r="AO187" s="68"/>
      <c r="AP187" s="68"/>
    </row>
    <row r="188" spans="1:42" s="60" customFormat="1" x14ac:dyDescent="0.3">
      <c r="A188" s="60" t="s">
        <v>187</v>
      </c>
      <c r="B188" s="60" t="str">
        <f>B152</f>
        <v>High performance</v>
      </c>
      <c r="C188" s="71" t="s">
        <v>58</v>
      </c>
      <c r="D188" s="66">
        <v>80000</v>
      </c>
      <c r="E188" s="72" t="s">
        <v>283</v>
      </c>
      <c r="F188" s="62" t="s">
        <v>266</v>
      </c>
      <c r="G188" s="60" t="s">
        <v>59</v>
      </c>
      <c r="H188" s="40" t="s">
        <v>74</v>
      </c>
      <c r="I188" s="40" t="s">
        <v>75</v>
      </c>
      <c r="J188" s="40" t="s">
        <v>225</v>
      </c>
      <c r="K188" s="27">
        <v>2.2406451612903227</v>
      </c>
      <c r="L188" s="64">
        <v>400</v>
      </c>
      <c r="M188" s="64">
        <v>600</v>
      </c>
      <c r="N188" s="64">
        <v>10</v>
      </c>
      <c r="O188" s="64">
        <v>15</v>
      </c>
      <c r="P188" s="60">
        <f>$K188*VLOOKUP($J188,'Source Data'!$A$28:$P$184,'Source Data'!P$1,FALSE)</f>
        <v>8.5774697580645167</v>
      </c>
      <c r="Z188" s="68"/>
      <c r="AA188" s="68"/>
      <c r="AO188" s="68"/>
      <c r="AP188" s="68"/>
    </row>
    <row r="189" spans="1:42" s="60" customFormat="1" x14ac:dyDescent="0.3">
      <c r="A189" s="60" t="s">
        <v>187</v>
      </c>
      <c r="B189" s="60" t="str">
        <f>B153</f>
        <v>High performance</v>
      </c>
      <c r="C189" s="71" t="s">
        <v>58</v>
      </c>
      <c r="D189" s="66">
        <v>80000</v>
      </c>
      <c r="E189" s="72" t="s">
        <v>283</v>
      </c>
      <c r="F189" s="62" t="s">
        <v>266</v>
      </c>
      <c r="G189" s="60" t="s">
        <v>59</v>
      </c>
      <c r="H189" s="40" t="s">
        <v>74</v>
      </c>
      <c r="I189" s="40" t="s">
        <v>75</v>
      </c>
      <c r="J189" s="40" t="s">
        <v>228</v>
      </c>
      <c r="K189" s="27">
        <v>0.86703225806451611</v>
      </c>
      <c r="L189" s="64">
        <v>400</v>
      </c>
      <c r="M189" s="64">
        <v>600</v>
      </c>
      <c r="N189" s="64">
        <v>10</v>
      </c>
      <c r="O189" s="64">
        <v>15</v>
      </c>
      <c r="P189" s="60">
        <f>$K189*VLOOKUP($J189,'Source Data'!$A$28:$P$184,'Source Data'!P$1,FALSE)</f>
        <v>3.5609249171752397</v>
      </c>
      <c r="Z189" s="68"/>
      <c r="AA189" s="68"/>
      <c r="AO189" s="68"/>
      <c r="AP189" s="68"/>
    </row>
    <row r="190" spans="1:42" s="60" customFormat="1" x14ac:dyDescent="0.3">
      <c r="A190" s="60" t="s">
        <v>187</v>
      </c>
      <c r="B190" s="60" t="str">
        <f>B154</f>
        <v>High performance</v>
      </c>
      <c r="C190" s="71" t="s">
        <v>58</v>
      </c>
      <c r="D190" s="66">
        <v>80000</v>
      </c>
      <c r="E190" s="72" t="s">
        <v>283</v>
      </c>
      <c r="F190" s="62" t="s">
        <v>266</v>
      </c>
      <c r="G190" s="60" t="s">
        <v>59</v>
      </c>
      <c r="H190" s="40" t="s">
        <v>74</v>
      </c>
      <c r="I190" s="40" t="s">
        <v>75</v>
      </c>
      <c r="J190" s="40" t="s">
        <v>226</v>
      </c>
      <c r="K190" s="27">
        <v>1.3638709677419356</v>
      </c>
      <c r="L190" s="64">
        <v>400</v>
      </c>
      <c r="M190" s="64">
        <v>600</v>
      </c>
      <c r="N190" s="64">
        <v>10</v>
      </c>
      <c r="O190" s="64">
        <v>15</v>
      </c>
      <c r="P190" s="60">
        <f>$K190*VLOOKUP($J190,'Source Data'!$A$28:$P$184,'Source Data'!P$1,FALSE)</f>
        <v>5.2210685483870973</v>
      </c>
      <c r="Z190" s="68"/>
      <c r="AA190" s="68"/>
      <c r="AO190" s="68"/>
      <c r="AP190" s="68"/>
    </row>
    <row r="191" spans="1:42" s="60" customFormat="1" x14ac:dyDescent="0.3">
      <c r="A191" s="60" t="s">
        <v>187</v>
      </c>
      <c r="B191" s="60" t="str">
        <f>B156</f>
        <v>High performance</v>
      </c>
      <c r="C191" s="71" t="s">
        <v>58</v>
      </c>
      <c r="D191" s="66">
        <v>80000</v>
      </c>
      <c r="E191" s="72" t="s">
        <v>283</v>
      </c>
      <c r="F191" s="62" t="s">
        <v>266</v>
      </c>
      <c r="G191" s="60" t="s">
        <v>59</v>
      </c>
      <c r="H191" s="40" t="s">
        <v>74</v>
      </c>
      <c r="I191" s="40" t="s">
        <v>75</v>
      </c>
      <c r="J191" s="40" t="s">
        <v>227</v>
      </c>
      <c r="K191" s="27">
        <v>1.1787741935483871</v>
      </c>
      <c r="L191" s="64">
        <v>400</v>
      </c>
      <c r="M191" s="64">
        <v>600</v>
      </c>
      <c r="N191" s="64">
        <v>10</v>
      </c>
      <c r="O191" s="64">
        <v>15</v>
      </c>
      <c r="P191" s="60">
        <f>$K191*VLOOKUP($J191,'Source Data'!$A$28:$P$184,'Source Data'!P$1,FALSE)</f>
        <v>4.8412574716652141</v>
      </c>
      <c r="Z191" s="68"/>
      <c r="AA191" s="68"/>
      <c r="AO191" s="68"/>
      <c r="AP191" s="68"/>
    </row>
    <row r="192" spans="1:42" s="60" customFormat="1" ht="17.25" customHeight="1" x14ac:dyDescent="0.3">
      <c r="A192" s="60" t="s">
        <v>187</v>
      </c>
      <c r="B192" s="60" t="s">
        <v>170</v>
      </c>
      <c r="C192" s="66" t="s">
        <v>58</v>
      </c>
      <c r="D192" s="66">
        <v>80000</v>
      </c>
      <c r="E192" s="72" t="s">
        <v>283</v>
      </c>
      <c r="F192" s="62" t="s">
        <v>267</v>
      </c>
      <c r="G192" s="60" t="s">
        <v>66</v>
      </c>
      <c r="H192" s="40" t="s">
        <v>74</v>
      </c>
      <c r="I192" s="40" t="s">
        <v>75</v>
      </c>
      <c r="J192" s="40" t="s">
        <v>225</v>
      </c>
      <c r="K192" s="27">
        <v>2.2406451612903227</v>
      </c>
      <c r="L192" s="64">
        <v>400</v>
      </c>
      <c r="M192" s="64">
        <v>600</v>
      </c>
      <c r="N192" s="64">
        <v>10</v>
      </c>
      <c r="O192" s="64">
        <v>15</v>
      </c>
      <c r="P192" s="60">
        <f>$K192*VLOOKUP($J192,'Source Data'!$A$28:$P$184,'Source Data'!P$1,FALSE)</f>
        <v>8.5774697580645167</v>
      </c>
      <c r="Z192" s="68"/>
      <c r="AA192" s="68"/>
      <c r="AO192" s="68"/>
      <c r="AP192" s="68"/>
    </row>
    <row r="193" spans="1:42" s="60" customFormat="1" x14ac:dyDescent="0.3">
      <c r="A193" s="60" t="s">
        <v>187</v>
      </c>
      <c r="B193" s="60" t="s">
        <v>170</v>
      </c>
      <c r="C193" s="66" t="s">
        <v>58</v>
      </c>
      <c r="D193" s="66">
        <v>80000</v>
      </c>
      <c r="E193" s="72" t="s">
        <v>283</v>
      </c>
      <c r="F193" s="62" t="s">
        <v>267</v>
      </c>
      <c r="G193" s="60" t="s">
        <v>66</v>
      </c>
      <c r="H193" s="40" t="s">
        <v>74</v>
      </c>
      <c r="I193" s="40" t="s">
        <v>75</v>
      </c>
      <c r="J193" s="40" t="s">
        <v>228</v>
      </c>
      <c r="K193" s="27">
        <v>0.86703225806451611</v>
      </c>
      <c r="L193" s="64">
        <v>400</v>
      </c>
      <c r="M193" s="64">
        <v>600</v>
      </c>
      <c r="N193" s="64">
        <v>10</v>
      </c>
      <c r="O193" s="64">
        <v>15</v>
      </c>
      <c r="P193" s="60">
        <f>$K193*VLOOKUP($J193,'Source Data'!$A$28:$P$184,'Source Data'!P$1,FALSE)</f>
        <v>3.5609249171752397</v>
      </c>
      <c r="Z193" s="68"/>
      <c r="AA193" s="68"/>
      <c r="AO193" s="68"/>
      <c r="AP193" s="68"/>
    </row>
    <row r="194" spans="1:42" s="60" customFormat="1" x14ac:dyDescent="0.3">
      <c r="A194" s="60" t="s">
        <v>187</v>
      </c>
      <c r="B194" s="60" t="s">
        <v>170</v>
      </c>
      <c r="C194" s="66" t="s">
        <v>58</v>
      </c>
      <c r="D194" s="66">
        <v>80000</v>
      </c>
      <c r="E194" s="72" t="s">
        <v>283</v>
      </c>
      <c r="F194" s="62" t="s">
        <v>267</v>
      </c>
      <c r="G194" s="60" t="s">
        <v>66</v>
      </c>
      <c r="H194" s="40" t="s">
        <v>74</v>
      </c>
      <c r="I194" s="40" t="s">
        <v>75</v>
      </c>
      <c r="J194" s="40" t="s">
        <v>229</v>
      </c>
      <c r="K194" s="27">
        <v>1.921748991935484</v>
      </c>
      <c r="L194" s="64">
        <v>400</v>
      </c>
      <c r="M194" s="64">
        <v>600</v>
      </c>
      <c r="N194" s="64">
        <v>10</v>
      </c>
      <c r="O194" s="64">
        <v>15</v>
      </c>
      <c r="P194" s="60">
        <f>$K194*VLOOKUP($J194,'Source Data'!$A$28:$P$184,'Source Data'!P$1,FALSE)</f>
        <v>9.582435300859256</v>
      </c>
      <c r="Z194" s="68"/>
      <c r="AA194" s="68"/>
      <c r="AO194" s="68"/>
      <c r="AP194" s="68"/>
    </row>
    <row r="195" spans="1:42" s="60" customFormat="1" x14ac:dyDescent="0.3">
      <c r="A195" s="60" t="s">
        <v>187</v>
      </c>
      <c r="B195" s="60" t="s">
        <v>170</v>
      </c>
      <c r="C195" s="66" t="s">
        <v>58</v>
      </c>
      <c r="D195" s="66">
        <v>80000</v>
      </c>
      <c r="E195" s="72" t="s">
        <v>283</v>
      </c>
      <c r="F195" s="62" t="s">
        <v>267</v>
      </c>
      <c r="G195" s="60" t="s">
        <v>66</v>
      </c>
      <c r="H195" s="40" t="s">
        <v>74</v>
      </c>
      <c r="I195" s="40" t="s">
        <v>75</v>
      </c>
      <c r="J195" s="40" t="s">
        <v>67</v>
      </c>
      <c r="K195" s="27">
        <v>0.65544959677419357</v>
      </c>
      <c r="L195" s="64">
        <v>400</v>
      </c>
      <c r="M195" s="64">
        <v>600</v>
      </c>
      <c r="N195" s="64">
        <v>10</v>
      </c>
      <c r="O195" s="64">
        <v>15</v>
      </c>
      <c r="P195" s="60">
        <f>$K195*VLOOKUP($J195,'Source Data'!$A$28:$P$184,'Source Data'!P$1,FALSE)</f>
        <v>7.9649864427789812</v>
      </c>
      <c r="Z195" s="68"/>
      <c r="AA195" s="68"/>
      <c r="AO195" s="68"/>
      <c r="AP195" s="68"/>
    </row>
    <row r="196" spans="1:42" s="60" customFormat="1" x14ac:dyDescent="0.3">
      <c r="A196" s="60" t="s">
        <v>187</v>
      </c>
      <c r="B196" s="60" t="s">
        <v>170</v>
      </c>
      <c r="C196" s="66" t="s">
        <v>58</v>
      </c>
      <c r="D196" s="66">
        <v>80000</v>
      </c>
      <c r="E196" s="72" t="s">
        <v>283</v>
      </c>
      <c r="F196" s="62" t="s">
        <v>267</v>
      </c>
      <c r="G196" s="60" t="s">
        <v>66</v>
      </c>
      <c r="H196" s="40" t="s">
        <v>74</v>
      </c>
      <c r="I196" s="40" t="s">
        <v>75</v>
      </c>
      <c r="J196" s="40" t="s">
        <v>231</v>
      </c>
      <c r="K196" s="27">
        <v>1.578193548387097</v>
      </c>
      <c r="L196" s="64">
        <v>400</v>
      </c>
      <c r="M196" s="64">
        <v>600</v>
      </c>
      <c r="N196" s="64">
        <v>10</v>
      </c>
      <c r="O196" s="64">
        <v>15</v>
      </c>
      <c r="P196" s="60">
        <f>$K196*VLOOKUP($J196,'Source Data'!$A$28:$P$184,'Source Data'!P$1,FALSE)</f>
        <v>3.0171991935483877</v>
      </c>
      <c r="Z196" s="68"/>
      <c r="AA196" s="68"/>
      <c r="AO196" s="68"/>
      <c r="AP196" s="68"/>
    </row>
    <row r="197" spans="1:42" s="60" customFormat="1" x14ac:dyDescent="0.3">
      <c r="A197" s="60" t="s">
        <v>187</v>
      </c>
      <c r="B197" s="60" t="s">
        <v>169</v>
      </c>
      <c r="C197" s="61" t="s">
        <v>58</v>
      </c>
      <c r="D197" s="61">
        <v>80000</v>
      </c>
      <c r="E197" s="72" t="s">
        <v>283</v>
      </c>
      <c r="F197" s="62" t="s">
        <v>259</v>
      </c>
      <c r="G197" s="40" t="s">
        <v>29</v>
      </c>
      <c r="H197" s="40" t="s">
        <v>74</v>
      </c>
      <c r="I197" s="40" t="s">
        <v>176</v>
      </c>
      <c r="J197" s="63" t="s">
        <v>38</v>
      </c>
      <c r="K197" s="27">
        <v>6.7438548387096784</v>
      </c>
      <c r="L197" s="64">
        <v>350</v>
      </c>
      <c r="M197" s="64">
        <v>500</v>
      </c>
      <c r="N197" s="64">
        <v>12</v>
      </c>
      <c r="O197" s="64">
        <v>18</v>
      </c>
      <c r="P197" s="60">
        <f>$K197*VLOOKUP($J197,'Source Data'!$A$28:$P$184,'Source Data'!P$1,FALSE)</f>
        <v>16.185251612903226</v>
      </c>
      <c r="Z197" s="68"/>
      <c r="AA197" s="68"/>
      <c r="AO197" s="68"/>
      <c r="AP197" s="68"/>
    </row>
    <row r="198" spans="1:42" s="60" customFormat="1" x14ac:dyDescent="0.3">
      <c r="A198" s="60" t="s">
        <v>187</v>
      </c>
      <c r="B198" s="60" t="s">
        <v>169</v>
      </c>
      <c r="C198" s="61" t="s">
        <v>58</v>
      </c>
      <c r="D198" s="61">
        <v>80000</v>
      </c>
      <c r="E198" s="72" t="s">
        <v>283</v>
      </c>
      <c r="F198" s="62" t="s">
        <v>259</v>
      </c>
      <c r="G198" s="40" t="s">
        <v>29</v>
      </c>
      <c r="H198" s="40" t="s">
        <v>74</v>
      </c>
      <c r="I198" s="40" t="s">
        <v>176</v>
      </c>
      <c r="J198" s="63" t="s">
        <v>39</v>
      </c>
      <c r="K198" s="27">
        <v>0.17316290322580646</v>
      </c>
      <c r="L198" s="64">
        <v>350</v>
      </c>
      <c r="M198" s="64">
        <v>500</v>
      </c>
      <c r="N198" s="64">
        <v>12</v>
      </c>
      <c r="O198" s="64">
        <v>18</v>
      </c>
      <c r="P198" s="60">
        <f>$K198*VLOOKUP($J198,'Source Data'!$A$28:$P$184,'Source Data'!P$1,FALSE)</f>
        <v>0.92295827419354848</v>
      </c>
      <c r="Z198" s="68"/>
      <c r="AA198" s="68"/>
      <c r="AO198" s="68"/>
      <c r="AP198" s="68"/>
    </row>
    <row r="199" spans="1:42" s="60" customFormat="1" x14ac:dyDescent="0.3">
      <c r="A199" s="60" t="s">
        <v>187</v>
      </c>
      <c r="B199" s="60" t="s">
        <v>169</v>
      </c>
      <c r="C199" s="61" t="s">
        <v>58</v>
      </c>
      <c r="D199" s="61">
        <v>80000</v>
      </c>
      <c r="E199" s="72" t="s">
        <v>283</v>
      </c>
      <c r="F199" s="62" t="s">
        <v>259</v>
      </c>
      <c r="G199" s="40" t="s">
        <v>29</v>
      </c>
      <c r="H199" s="40" t="s">
        <v>74</v>
      </c>
      <c r="I199" s="40" t="s">
        <v>176</v>
      </c>
      <c r="J199" s="63" t="s">
        <v>218</v>
      </c>
      <c r="K199" s="27">
        <v>0.3409677419354839</v>
      </c>
      <c r="L199" s="64">
        <v>350</v>
      </c>
      <c r="M199" s="64">
        <v>500</v>
      </c>
      <c r="N199" s="64">
        <v>12</v>
      </c>
      <c r="O199" s="64">
        <v>18</v>
      </c>
      <c r="P199" s="60">
        <f>$K199*VLOOKUP($J199,'Source Data'!$A$28:$P$184,'Source Data'!P$1,FALSE)</f>
        <v>1.9401064516129036</v>
      </c>
      <c r="Z199" s="68"/>
      <c r="AA199" s="68"/>
      <c r="AO199" s="68"/>
      <c r="AP199" s="68"/>
    </row>
    <row r="200" spans="1:42" s="60" customFormat="1" x14ac:dyDescent="0.3">
      <c r="A200" s="60" t="s">
        <v>187</v>
      </c>
      <c r="B200" s="60" t="s">
        <v>169</v>
      </c>
      <c r="C200" s="61" t="s">
        <v>58</v>
      </c>
      <c r="D200" s="61">
        <v>80000</v>
      </c>
      <c r="E200" s="72" t="s">
        <v>283</v>
      </c>
      <c r="F200" s="62" t="s">
        <v>259</v>
      </c>
      <c r="G200" s="40" t="s">
        <v>29</v>
      </c>
      <c r="H200" s="40" t="s">
        <v>74</v>
      </c>
      <c r="I200" s="40" t="s">
        <v>176</v>
      </c>
      <c r="J200" s="63" t="s">
        <v>224</v>
      </c>
      <c r="K200" s="27">
        <v>0.19483870967741937</v>
      </c>
      <c r="L200" s="64">
        <v>350</v>
      </c>
      <c r="M200" s="64">
        <v>500</v>
      </c>
      <c r="N200" s="64">
        <v>12</v>
      </c>
      <c r="O200" s="64">
        <v>18</v>
      </c>
      <c r="P200" s="60">
        <f>$K200*VLOOKUP($J200,'Source Data'!$A$28:$P$184,'Source Data'!P$1,FALSE)</f>
        <v>1.2703483870967742</v>
      </c>
      <c r="Z200" s="68"/>
      <c r="AA200" s="68"/>
      <c r="AO200" s="68"/>
      <c r="AP200" s="68"/>
    </row>
    <row r="201" spans="1:42" s="60" customFormat="1" x14ac:dyDescent="0.3">
      <c r="A201" s="60" t="s">
        <v>187</v>
      </c>
      <c r="B201" s="60" t="s">
        <v>169</v>
      </c>
      <c r="C201" s="61" t="s">
        <v>58</v>
      </c>
      <c r="D201" s="61">
        <v>80000</v>
      </c>
      <c r="E201" s="72" t="s">
        <v>283</v>
      </c>
      <c r="F201" s="62" t="s">
        <v>259</v>
      </c>
      <c r="G201" s="40" t="s">
        <v>29</v>
      </c>
      <c r="H201" s="40" t="s">
        <v>74</v>
      </c>
      <c r="I201" s="40" t="s">
        <v>176</v>
      </c>
      <c r="J201" s="63" t="s">
        <v>144</v>
      </c>
      <c r="K201" s="27">
        <v>1.9483870967741936E-2</v>
      </c>
      <c r="L201" s="64">
        <v>350</v>
      </c>
      <c r="M201" s="64">
        <v>500</v>
      </c>
      <c r="N201" s="64">
        <v>12</v>
      </c>
      <c r="O201" s="64">
        <v>18</v>
      </c>
      <c r="P201" s="60">
        <f>$K201*VLOOKUP($J201,'Source Data'!$A$28:$P$184,'Source Data'!P$1,FALSE)</f>
        <v>36.824516129032261</v>
      </c>
      <c r="Z201" s="68"/>
      <c r="AA201" s="68"/>
      <c r="AO201" s="68"/>
      <c r="AP201" s="68"/>
    </row>
    <row r="202" spans="1:42" s="60" customFormat="1" x14ac:dyDescent="0.3">
      <c r="A202" s="60" t="s">
        <v>187</v>
      </c>
      <c r="B202" s="60" t="s">
        <v>169</v>
      </c>
      <c r="C202" s="61" t="s">
        <v>58</v>
      </c>
      <c r="D202" s="61">
        <v>80000</v>
      </c>
      <c r="E202" s="72" t="s">
        <v>283</v>
      </c>
      <c r="F202" s="62" t="s">
        <v>258</v>
      </c>
      <c r="G202" s="73" t="s">
        <v>64</v>
      </c>
      <c r="H202" s="40" t="s">
        <v>74</v>
      </c>
      <c r="I202" s="40" t="s">
        <v>176</v>
      </c>
      <c r="J202" s="63" t="s">
        <v>38</v>
      </c>
      <c r="K202" s="27">
        <v>5.6600645161290322</v>
      </c>
      <c r="L202" s="64">
        <v>350</v>
      </c>
      <c r="M202" s="64">
        <v>500</v>
      </c>
      <c r="N202" s="64">
        <v>12</v>
      </c>
      <c r="O202" s="64">
        <v>18</v>
      </c>
      <c r="P202" s="60">
        <f>$K202*VLOOKUP($J202,'Source Data'!$A$28:$P$184,'Source Data'!P$1,FALSE)</f>
        <v>13.584154838709678</v>
      </c>
      <c r="Z202" s="68"/>
      <c r="AA202" s="68"/>
      <c r="AO202" s="68"/>
      <c r="AP202" s="68"/>
    </row>
    <row r="203" spans="1:42" s="60" customFormat="1" x14ac:dyDescent="0.3">
      <c r="A203" s="60" t="s">
        <v>187</v>
      </c>
      <c r="B203" s="60" t="s">
        <v>169</v>
      </c>
      <c r="C203" s="61" t="s">
        <v>58</v>
      </c>
      <c r="D203" s="61">
        <v>80000</v>
      </c>
      <c r="E203" s="72" t="s">
        <v>283</v>
      </c>
      <c r="F203" s="62" t="s">
        <v>258</v>
      </c>
      <c r="G203" s="73" t="s">
        <v>64</v>
      </c>
      <c r="H203" s="40" t="s">
        <v>74</v>
      </c>
      <c r="I203" s="40" t="s">
        <v>176</v>
      </c>
      <c r="J203" s="63" t="s">
        <v>39</v>
      </c>
      <c r="K203" s="27">
        <v>0.17316290322580646</v>
      </c>
      <c r="L203" s="64">
        <v>350</v>
      </c>
      <c r="M203" s="64">
        <v>500</v>
      </c>
      <c r="N203" s="64">
        <v>12</v>
      </c>
      <c r="O203" s="64">
        <v>18</v>
      </c>
      <c r="P203" s="60">
        <f>$K203*VLOOKUP($J203,'Source Data'!$A$28:$P$184,'Source Data'!P$1,FALSE)</f>
        <v>0.92295827419354848</v>
      </c>
      <c r="Z203" s="68"/>
      <c r="AA203" s="68"/>
      <c r="AO203" s="68"/>
      <c r="AP203" s="68"/>
    </row>
    <row r="204" spans="1:42" s="60" customFormat="1" x14ac:dyDescent="0.3">
      <c r="A204" s="60" t="s">
        <v>187</v>
      </c>
      <c r="B204" s="60" t="s">
        <v>169</v>
      </c>
      <c r="C204" s="61" t="s">
        <v>58</v>
      </c>
      <c r="D204" s="61">
        <v>80000</v>
      </c>
      <c r="E204" s="72" t="s">
        <v>283</v>
      </c>
      <c r="F204" s="62" t="s">
        <v>258</v>
      </c>
      <c r="G204" s="73" t="s">
        <v>64</v>
      </c>
      <c r="H204" s="40" t="s">
        <v>74</v>
      </c>
      <c r="I204" s="40" t="s">
        <v>176</v>
      </c>
      <c r="J204" s="63" t="s">
        <v>221</v>
      </c>
      <c r="K204" s="27">
        <v>1.1867869354838709</v>
      </c>
      <c r="L204" s="64">
        <v>350</v>
      </c>
      <c r="M204" s="64">
        <v>500</v>
      </c>
      <c r="N204" s="64">
        <v>12</v>
      </c>
      <c r="O204" s="64">
        <v>18</v>
      </c>
      <c r="P204" s="60">
        <f>$K204*VLOOKUP($J204,'Source Data'!$A$28:$P$184,'Source Data'!P$1,FALSE)</f>
        <v>2.6773913264516125</v>
      </c>
      <c r="Z204" s="68"/>
      <c r="AA204" s="68"/>
      <c r="AO204" s="68"/>
      <c r="AP204" s="68"/>
    </row>
    <row r="205" spans="1:42" s="60" customFormat="1" x14ac:dyDescent="0.3">
      <c r="A205" s="60" t="s">
        <v>187</v>
      </c>
      <c r="B205" s="60" t="s">
        <v>169</v>
      </c>
      <c r="C205" s="61" t="s">
        <v>58</v>
      </c>
      <c r="D205" s="61">
        <v>80000</v>
      </c>
      <c r="E205" s="72" t="s">
        <v>283</v>
      </c>
      <c r="F205" s="62" t="s">
        <v>258</v>
      </c>
      <c r="G205" s="73" t="s">
        <v>64</v>
      </c>
      <c r="H205" s="40" t="s">
        <v>74</v>
      </c>
      <c r="I205" s="40" t="s">
        <v>176</v>
      </c>
      <c r="J205" s="63" t="s">
        <v>51</v>
      </c>
      <c r="K205" s="27">
        <v>0.85938483870967763</v>
      </c>
      <c r="L205" s="64">
        <v>350</v>
      </c>
      <c r="M205" s="64">
        <v>500</v>
      </c>
      <c r="N205" s="64">
        <v>12</v>
      </c>
      <c r="O205" s="64">
        <v>18</v>
      </c>
      <c r="P205" s="60">
        <f>$K205*VLOOKUP($J205,'Source Data'!$A$28:$P$184,'Source Data'!P$1,FALSE)</f>
        <v>1.882052796774194</v>
      </c>
      <c r="Z205" s="68"/>
      <c r="AA205" s="68"/>
      <c r="AO205" s="68"/>
      <c r="AP205" s="68"/>
    </row>
    <row r="206" spans="1:42" s="60" customFormat="1" x14ac:dyDescent="0.3">
      <c r="A206" s="60" t="s">
        <v>187</v>
      </c>
      <c r="B206" s="60" t="s">
        <v>169</v>
      </c>
      <c r="C206" s="61" t="s">
        <v>58</v>
      </c>
      <c r="D206" s="61">
        <v>80000</v>
      </c>
      <c r="E206" s="72" t="s">
        <v>283</v>
      </c>
      <c r="F206" s="62" t="s">
        <v>258</v>
      </c>
      <c r="G206" s="73" t="s">
        <v>64</v>
      </c>
      <c r="H206" s="40" t="s">
        <v>74</v>
      </c>
      <c r="I206" s="40" t="s">
        <v>176</v>
      </c>
      <c r="J206" s="63" t="s">
        <v>218</v>
      </c>
      <c r="K206" s="27">
        <v>0.3409677419354839</v>
      </c>
      <c r="L206" s="64">
        <v>350</v>
      </c>
      <c r="M206" s="64">
        <v>500</v>
      </c>
      <c r="N206" s="64">
        <v>12</v>
      </c>
      <c r="O206" s="64">
        <v>18</v>
      </c>
      <c r="P206" s="60">
        <f>$K206*VLOOKUP($J206,'Source Data'!$A$28:$P$184,'Source Data'!P$1,FALSE)</f>
        <v>1.9401064516129036</v>
      </c>
      <c r="Z206" s="68"/>
      <c r="AA206" s="68"/>
      <c r="AO206" s="68"/>
      <c r="AP206" s="68"/>
    </row>
    <row r="207" spans="1:42" s="60" customFormat="1" x14ac:dyDescent="0.3">
      <c r="A207" s="60" t="s">
        <v>187</v>
      </c>
      <c r="B207" s="60" t="s">
        <v>169</v>
      </c>
      <c r="C207" s="61" t="s">
        <v>58</v>
      </c>
      <c r="D207" s="61">
        <v>80000</v>
      </c>
      <c r="E207" s="72" t="s">
        <v>283</v>
      </c>
      <c r="F207" s="62" t="s">
        <v>258</v>
      </c>
      <c r="G207" s="73" t="s">
        <v>64</v>
      </c>
      <c r="H207" s="40" t="s">
        <v>74</v>
      </c>
      <c r="I207" s="40" t="s">
        <v>176</v>
      </c>
      <c r="J207" s="63" t="s">
        <v>224</v>
      </c>
      <c r="K207" s="27">
        <v>0.19483870967741937</v>
      </c>
      <c r="L207" s="64">
        <v>350</v>
      </c>
      <c r="M207" s="64">
        <v>500</v>
      </c>
      <c r="N207" s="64">
        <v>12</v>
      </c>
      <c r="O207" s="64">
        <v>18</v>
      </c>
      <c r="P207" s="60">
        <f>$K207*VLOOKUP($J207,'Source Data'!$A$28:$P$184,'Source Data'!P$1,FALSE)</f>
        <v>1.2703483870967742</v>
      </c>
      <c r="Z207" s="68"/>
      <c r="AA207" s="68"/>
      <c r="AO207" s="68"/>
      <c r="AP207" s="68"/>
    </row>
    <row r="208" spans="1:42" s="60" customFormat="1" x14ac:dyDescent="0.3">
      <c r="A208" s="60" t="s">
        <v>187</v>
      </c>
      <c r="B208" s="60" t="s">
        <v>169</v>
      </c>
      <c r="C208" s="61" t="s">
        <v>58</v>
      </c>
      <c r="D208" s="61">
        <v>80000</v>
      </c>
      <c r="E208" s="72" t="s">
        <v>283</v>
      </c>
      <c r="F208" s="62" t="s">
        <v>258</v>
      </c>
      <c r="G208" s="73" t="s">
        <v>64</v>
      </c>
      <c r="H208" s="40" t="s">
        <v>74</v>
      </c>
      <c r="I208" s="40" t="s">
        <v>176</v>
      </c>
      <c r="J208" s="63" t="s">
        <v>144</v>
      </c>
      <c r="K208" s="27">
        <v>1.9483870967741936E-2</v>
      </c>
      <c r="L208" s="64">
        <v>350</v>
      </c>
      <c r="M208" s="64">
        <v>500</v>
      </c>
      <c r="N208" s="64">
        <v>12</v>
      </c>
      <c r="O208" s="64">
        <v>18</v>
      </c>
      <c r="P208" s="60">
        <f>$K208*VLOOKUP($J208,'Source Data'!$A$28:$P$184,'Source Data'!P$1,FALSE)</f>
        <v>36.824516129032261</v>
      </c>
      <c r="Z208" s="68"/>
      <c r="AA208" s="68"/>
      <c r="AO208" s="68"/>
      <c r="AP208" s="68"/>
    </row>
    <row r="209" spans="1:42" s="60" customFormat="1" x14ac:dyDescent="0.3">
      <c r="A209" s="60" t="s">
        <v>188</v>
      </c>
      <c r="B209" s="60" t="s">
        <v>169</v>
      </c>
      <c r="C209" s="66" t="s">
        <v>58</v>
      </c>
      <c r="D209" s="66">
        <v>80000</v>
      </c>
      <c r="E209" s="72" t="s">
        <v>283</v>
      </c>
      <c r="F209" s="62" t="s">
        <v>259</v>
      </c>
      <c r="G209" s="60" t="s">
        <v>30</v>
      </c>
      <c r="H209" s="60" t="s">
        <v>31</v>
      </c>
      <c r="I209" s="60" t="s">
        <v>75</v>
      </c>
      <c r="J209" s="60" t="s">
        <v>212</v>
      </c>
      <c r="K209" s="27">
        <v>0.5344486693548387</v>
      </c>
      <c r="L209" s="66" t="s">
        <v>74</v>
      </c>
      <c r="M209" s="66" t="s">
        <v>74</v>
      </c>
      <c r="N209" s="66" t="s">
        <v>74</v>
      </c>
      <c r="O209" s="66" t="s">
        <v>74</v>
      </c>
      <c r="P209" s="60">
        <f>$K209*VLOOKUP($J209,'Source Data'!$A$3:$P$184,'Source Data'!P$1,FALSE)</f>
        <v>0.27689785559274194</v>
      </c>
      <c r="Z209" s="68"/>
      <c r="AA209" s="68"/>
      <c r="AO209" s="68"/>
      <c r="AP209" s="68"/>
    </row>
    <row r="210" spans="1:42" s="60" customFormat="1" x14ac:dyDescent="0.3">
      <c r="A210" s="60" t="s">
        <v>188</v>
      </c>
      <c r="B210" s="60" t="s">
        <v>169</v>
      </c>
      <c r="C210" s="66" t="s">
        <v>58</v>
      </c>
      <c r="D210" s="66">
        <v>80000</v>
      </c>
      <c r="E210" s="72" t="s">
        <v>283</v>
      </c>
      <c r="F210" s="62" t="s">
        <v>259</v>
      </c>
      <c r="G210" s="60" t="s">
        <v>30</v>
      </c>
      <c r="H210" s="60" t="s">
        <v>32</v>
      </c>
      <c r="I210" s="60" t="s">
        <v>75</v>
      </c>
      <c r="J210" s="60" t="s">
        <v>248</v>
      </c>
      <c r="K210" s="27">
        <v>0.34792626728110576</v>
      </c>
      <c r="L210" s="66" t="s">
        <v>74</v>
      </c>
      <c r="M210" s="66" t="s">
        <v>74</v>
      </c>
      <c r="N210" s="66" t="s">
        <v>74</v>
      </c>
      <c r="O210" s="66" t="s">
        <v>74</v>
      </c>
      <c r="P210" s="60">
        <f>$K210*VLOOKUP($J210,'Source Data'!$A$3:$P$184,'Source Data'!P$1,FALSE)</f>
        <v>4.054097375275493</v>
      </c>
      <c r="Z210" s="68"/>
      <c r="AA210" s="68"/>
      <c r="AO210" s="68"/>
      <c r="AP210" s="68"/>
    </row>
    <row r="211" spans="1:42" s="60" customFormat="1" x14ac:dyDescent="0.3">
      <c r="A211" s="60" t="s">
        <v>188</v>
      </c>
      <c r="B211" s="60" t="s">
        <v>169</v>
      </c>
      <c r="C211" s="66" t="s">
        <v>58</v>
      </c>
      <c r="D211" s="66">
        <v>80000</v>
      </c>
      <c r="E211" s="72" t="s">
        <v>283</v>
      </c>
      <c r="F211" s="62" t="s">
        <v>259</v>
      </c>
      <c r="G211" s="60" t="s">
        <v>30</v>
      </c>
      <c r="H211" s="60" t="s">
        <v>33</v>
      </c>
      <c r="I211" s="60" t="s">
        <v>75</v>
      </c>
      <c r="J211" s="60" t="s">
        <v>274</v>
      </c>
      <c r="K211" s="27">
        <v>1.4004032258064518E-3</v>
      </c>
      <c r="L211" s="66" t="s">
        <v>74</v>
      </c>
      <c r="M211" s="66" t="s">
        <v>74</v>
      </c>
      <c r="N211" s="66" t="s">
        <v>74</v>
      </c>
      <c r="O211" s="66" t="s">
        <v>74</v>
      </c>
      <c r="P211" s="60">
        <f>$K211*VLOOKUP($J211,'Source Data'!$A$3:$P$184,'Source Data'!P$1,FALSE)</f>
        <v>1.2086880241935485E-4</v>
      </c>
      <c r="Z211" s="68"/>
      <c r="AA211" s="68"/>
      <c r="AO211" s="68"/>
      <c r="AP211" s="68"/>
    </row>
    <row r="212" spans="1:42" s="60" customFormat="1" x14ac:dyDescent="0.3">
      <c r="A212" s="60" t="s">
        <v>188</v>
      </c>
      <c r="B212" s="60" t="s">
        <v>169</v>
      </c>
      <c r="C212" s="66" t="s">
        <v>58</v>
      </c>
      <c r="D212" s="66">
        <v>80000</v>
      </c>
      <c r="E212" s="72" t="s">
        <v>283</v>
      </c>
      <c r="F212" s="62" t="s">
        <v>259</v>
      </c>
      <c r="G212" s="60" t="s">
        <v>30</v>
      </c>
      <c r="H212" s="60" t="s">
        <v>87</v>
      </c>
      <c r="I212" s="60" t="s">
        <v>75</v>
      </c>
      <c r="J212" s="60" t="s">
        <v>220</v>
      </c>
      <c r="K212" s="27">
        <v>0.58451612903225802</v>
      </c>
      <c r="L212" s="66" t="s">
        <v>74</v>
      </c>
      <c r="M212" s="66" t="s">
        <v>74</v>
      </c>
      <c r="N212" s="66" t="s">
        <v>74</v>
      </c>
      <c r="O212" s="66" t="s">
        <v>74</v>
      </c>
      <c r="P212" s="60">
        <f>$K212*VLOOKUP($J212,'Source Data'!$A$3:$P$184,'Source Data'!P$1,FALSE)</f>
        <v>6.605032258064516</v>
      </c>
      <c r="Z212" s="68"/>
      <c r="AA212" s="68"/>
      <c r="AO212" s="68"/>
      <c r="AP212" s="68"/>
    </row>
    <row r="213" spans="1:42" s="60" customFormat="1" x14ac:dyDescent="0.3">
      <c r="A213" s="60" t="s">
        <v>188</v>
      </c>
      <c r="B213" s="60" t="s">
        <v>169</v>
      </c>
      <c r="C213" s="66" t="s">
        <v>58</v>
      </c>
      <c r="D213" s="66">
        <v>80000</v>
      </c>
      <c r="E213" s="72" t="s">
        <v>283</v>
      </c>
      <c r="F213" s="62" t="s">
        <v>259</v>
      </c>
      <c r="G213" s="60" t="s">
        <v>30</v>
      </c>
      <c r="H213" s="60" t="s">
        <v>34</v>
      </c>
      <c r="I213" s="60" t="s">
        <v>75</v>
      </c>
      <c r="J213" s="60" t="s">
        <v>100</v>
      </c>
      <c r="K213" s="27">
        <v>7.306451612903226E-4</v>
      </c>
      <c r="L213" s="66" t="s">
        <v>74</v>
      </c>
      <c r="M213" s="66" t="s">
        <v>74</v>
      </c>
      <c r="N213" s="66" t="s">
        <v>74</v>
      </c>
      <c r="O213" s="66" t="s">
        <v>74</v>
      </c>
      <c r="P213" s="60">
        <f>$K213*VLOOKUP($J213,'Source Data'!$A$3:$P$184,'Source Data'!P$1,FALSE)</f>
        <v>3.2879032258064517E-3</v>
      </c>
      <c r="Z213" s="68"/>
      <c r="AA213" s="68"/>
      <c r="AO213" s="68"/>
      <c r="AP213" s="68"/>
    </row>
    <row r="214" spans="1:42" s="60" customFormat="1" x14ac:dyDescent="0.3">
      <c r="A214" s="60" t="s">
        <v>188</v>
      </c>
      <c r="B214" s="60" t="s">
        <v>169</v>
      </c>
      <c r="C214" s="66" t="s">
        <v>58</v>
      </c>
      <c r="D214" s="66">
        <v>80000</v>
      </c>
      <c r="E214" s="72" t="s">
        <v>283</v>
      </c>
      <c r="F214" s="62" t="s">
        <v>259</v>
      </c>
      <c r="G214" s="60" t="s">
        <v>30</v>
      </c>
      <c r="H214" s="60" t="s">
        <v>35</v>
      </c>
      <c r="I214" s="60" t="s">
        <v>190</v>
      </c>
      <c r="J214" s="60" t="s">
        <v>213</v>
      </c>
      <c r="K214" s="27">
        <v>0.18899354838709681</v>
      </c>
      <c r="L214" s="66" t="s">
        <v>74</v>
      </c>
      <c r="M214" s="66" t="s">
        <v>74</v>
      </c>
      <c r="N214" s="66" t="s">
        <v>74</v>
      </c>
      <c r="O214" s="66" t="s">
        <v>74</v>
      </c>
      <c r="P214" s="60">
        <f>$K214*VLOOKUP($J214,'Source Data'!$A$3:$P$184,'Source Data'!P$1,FALSE)</f>
        <v>1.6312033161290325E-2</v>
      </c>
      <c r="Z214" s="68"/>
      <c r="AA214" s="68"/>
      <c r="AO214" s="68"/>
      <c r="AP214" s="68"/>
    </row>
    <row r="215" spans="1:42" s="60" customFormat="1" x14ac:dyDescent="0.3">
      <c r="A215" s="60" t="s">
        <v>188</v>
      </c>
      <c r="B215" s="60" t="s">
        <v>169</v>
      </c>
      <c r="C215" s="66" t="s">
        <v>58</v>
      </c>
      <c r="D215" s="66">
        <v>80000</v>
      </c>
      <c r="E215" s="72" t="s">
        <v>283</v>
      </c>
      <c r="F215" s="62" t="s">
        <v>259</v>
      </c>
      <c r="G215" s="60" t="s">
        <v>30</v>
      </c>
      <c r="H215" s="60" t="s">
        <v>35</v>
      </c>
      <c r="I215" s="60" t="s">
        <v>190</v>
      </c>
      <c r="J215" s="60" t="s">
        <v>84</v>
      </c>
      <c r="K215" s="27">
        <v>0.67841447004608313</v>
      </c>
      <c r="L215" s="66" t="s">
        <v>74</v>
      </c>
      <c r="M215" s="66" t="s">
        <v>74</v>
      </c>
      <c r="N215" s="66" t="s">
        <v>74</v>
      </c>
      <c r="O215" s="66" t="s">
        <v>74</v>
      </c>
      <c r="P215" s="60">
        <f>$K215*VLOOKUP($J215,'Source Data'!$A$3:$P$184,'Source Data'!P$1,FALSE)</f>
        <v>5.855395290967743E-2</v>
      </c>
      <c r="Z215" s="68"/>
      <c r="AA215" s="68"/>
      <c r="AO215" s="68"/>
      <c r="AP215" s="68"/>
    </row>
    <row r="216" spans="1:42" s="60" customFormat="1" x14ac:dyDescent="0.3">
      <c r="A216" s="60" t="s">
        <v>188</v>
      </c>
      <c r="B216" s="60" t="s">
        <v>169</v>
      </c>
      <c r="C216" s="66" t="s">
        <v>58</v>
      </c>
      <c r="D216" s="66">
        <v>80000</v>
      </c>
      <c r="E216" s="72" t="s">
        <v>283</v>
      </c>
      <c r="F216" s="62" t="s">
        <v>259</v>
      </c>
      <c r="G216" s="60" t="s">
        <v>30</v>
      </c>
      <c r="J216" s="60" t="s">
        <v>74</v>
      </c>
      <c r="K216" s="27">
        <v>5.248716260697827E-2</v>
      </c>
      <c r="L216" s="66" t="s">
        <v>74</v>
      </c>
      <c r="M216" s="66" t="s">
        <v>74</v>
      </c>
      <c r="N216" s="66" t="s">
        <v>74</v>
      </c>
      <c r="O216" s="66" t="s">
        <v>74</v>
      </c>
      <c r="P216" s="60">
        <f>IFERROR(VLOOKUP(A40,$H$2:$J$336,3,0),0)</f>
        <v>0</v>
      </c>
      <c r="Z216" s="68"/>
      <c r="AA216" s="68"/>
      <c r="AO216" s="68"/>
      <c r="AP216" s="68"/>
    </row>
    <row r="217" spans="1:42" s="60" customFormat="1" x14ac:dyDescent="0.3">
      <c r="A217" s="60" t="s">
        <v>188</v>
      </c>
      <c r="B217" s="60" t="s">
        <v>169</v>
      </c>
      <c r="C217" s="66" t="s">
        <v>58</v>
      </c>
      <c r="D217" s="66">
        <v>80000</v>
      </c>
      <c r="E217" s="72" t="s">
        <v>283</v>
      </c>
      <c r="F217" s="62" t="s">
        <v>259</v>
      </c>
      <c r="G217" s="60" t="s">
        <v>30</v>
      </c>
      <c r="H217" s="60" t="s">
        <v>36</v>
      </c>
      <c r="I217" s="60" t="s">
        <v>75</v>
      </c>
      <c r="J217" s="60" t="s">
        <v>36</v>
      </c>
      <c r="K217" s="27">
        <v>0.11034495483870969</v>
      </c>
      <c r="L217" s="66" t="s">
        <v>74</v>
      </c>
      <c r="M217" s="66" t="s">
        <v>74</v>
      </c>
      <c r="N217" s="66" t="s">
        <v>74</v>
      </c>
      <c r="O217" s="66" t="s">
        <v>74</v>
      </c>
      <c r="P217" s="60">
        <f>$K217*VLOOKUP($J217,'Source Data'!$A$3:$P$184,'Source Data'!P$1,FALSE)</f>
        <v>0.69738011458064531</v>
      </c>
      <c r="Z217" s="68"/>
      <c r="AA217" s="68"/>
      <c r="AO217" s="68"/>
      <c r="AP217" s="68"/>
    </row>
    <row r="218" spans="1:42" s="60" customFormat="1" x14ac:dyDescent="0.3">
      <c r="A218" s="60" t="s">
        <v>188</v>
      </c>
      <c r="B218" s="60" t="s">
        <v>169</v>
      </c>
      <c r="C218" s="66" t="s">
        <v>58</v>
      </c>
      <c r="D218" s="66">
        <v>80000</v>
      </c>
      <c r="E218" s="72" t="s">
        <v>283</v>
      </c>
      <c r="F218" s="62" t="s">
        <v>259</v>
      </c>
      <c r="G218" s="60" t="s">
        <v>30</v>
      </c>
      <c r="H218" s="60" t="s">
        <v>36</v>
      </c>
      <c r="I218" s="60" t="s">
        <v>190</v>
      </c>
      <c r="J218" s="67" t="s">
        <v>273</v>
      </c>
      <c r="K218" s="27">
        <v>0</v>
      </c>
      <c r="L218" s="66" t="s">
        <v>74</v>
      </c>
      <c r="M218" s="66" t="s">
        <v>74</v>
      </c>
      <c r="N218" s="66" t="s">
        <v>74</v>
      </c>
      <c r="O218" s="66" t="s">
        <v>74</v>
      </c>
      <c r="P218" s="60">
        <f>$K218*VLOOKUP($J218,'Source Data'!$A$3:$P$184,'Source Data'!P$1,FALSE)</f>
        <v>0</v>
      </c>
      <c r="Z218" s="68"/>
      <c r="AA218" s="68"/>
      <c r="AO218" s="68"/>
      <c r="AP218" s="68"/>
    </row>
    <row r="219" spans="1:42" s="60" customFormat="1" x14ac:dyDescent="0.3">
      <c r="A219" s="60" t="s">
        <v>188</v>
      </c>
      <c r="B219" s="60" t="s">
        <v>169</v>
      </c>
      <c r="C219" s="66" t="s">
        <v>58</v>
      </c>
      <c r="D219" s="66">
        <v>80000</v>
      </c>
      <c r="E219" s="72" t="s">
        <v>283</v>
      </c>
      <c r="F219" s="62" t="s">
        <v>259</v>
      </c>
      <c r="G219" s="60" t="s">
        <v>30</v>
      </c>
      <c r="H219" s="60" t="s">
        <v>37</v>
      </c>
      <c r="I219" s="60" t="s">
        <v>75</v>
      </c>
      <c r="J219" s="60" t="s">
        <v>37</v>
      </c>
      <c r="K219" s="27">
        <v>3.0824458064516138E-2</v>
      </c>
      <c r="L219" s="66" t="s">
        <v>74</v>
      </c>
      <c r="M219" s="66" t="s">
        <v>74</v>
      </c>
      <c r="N219" s="66" t="s">
        <v>74</v>
      </c>
      <c r="O219" s="66" t="s">
        <v>74</v>
      </c>
      <c r="P219" s="60">
        <f>$K219*VLOOKUP($J219,'Source Data'!$A$3:$P$184,'Source Data'!P$1,FALSE)</f>
        <v>2.6604589755483878E-3</v>
      </c>
      <c r="Z219" s="68"/>
      <c r="AA219" s="68"/>
      <c r="AO219" s="68"/>
      <c r="AP219" s="68"/>
    </row>
    <row r="220" spans="1:42" s="60" customFormat="1" x14ac:dyDescent="0.3">
      <c r="A220" s="60" t="s">
        <v>188</v>
      </c>
      <c r="B220" s="60" t="s">
        <v>169</v>
      </c>
      <c r="C220" s="66" t="s">
        <v>58</v>
      </c>
      <c r="D220" s="66">
        <v>80000</v>
      </c>
      <c r="E220" s="72" t="s">
        <v>283</v>
      </c>
      <c r="F220" s="62" t="s">
        <v>258</v>
      </c>
      <c r="G220" s="60" t="s">
        <v>30</v>
      </c>
      <c r="H220" s="60" t="s">
        <v>31</v>
      </c>
      <c r="I220" s="60" t="s">
        <v>75</v>
      </c>
      <c r="J220" s="60" t="s">
        <v>212</v>
      </c>
      <c r="K220" s="27">
        <v>0.5344486693548387</v>
      </c>
      <c r="L220" s="66" t="s">
        <v>74</v>
      </c>
      <c r="M220" s="66" t="s">
        <v>74</v>
      </c>
      <c r="N220" s="66" t="s">
        <v>74</v>
      </c>
      <c r="O220" s="66" t="s">
        <v>74</v>
      </c>
      <c r="P220" s="60">
        <f>$K220*VLOOKUP($J220,'Source Data'!$A$3:$P$184,'Source Data'!P$1,FALSE)</f>
        <v>0.27689785559274194</v>
      </c>
      <c r="Z220" s="68"/>
      <c r="AA220" s="68"/>
      <c r="AO220" s="68"/>
      <c r="AP220" s="68"/>
    </row>
    <row r="221" spans="1:42" s="60" customFormat="1" x14ac:dyDescent="0.3">
      <c r="A221" s="60" t="s">
        <v>188</v>
      </c>
      <c r="B221" s="60" t="s">
        <v>169</v>
      </c>
      <c r="C221" s="66" t="s">
        <v>58</v>
      </c>
      <c r="D221" s="66">
        <v>80000</v>
      </c>
      <c r="E221" s="72" t="s">
        <v>283</v>
      </c>
      <c r="F221" s="62" t="s">
        <v>258</v>
      </c>
      <c r="G221" s="60" t="s">
        <v>30</v>
      </c>
      <c r="H221" s="60" t="s">
        <v>32</v>
      </c>
      <c r="I221" s="60" t="s">
        <v>75</v>
      </c>
      <c r="J221" s="60" t="s">
        <v>248</v>
      </c>
      <c r="K221" s="27">
        <v>0.34792626728110576</v>
      </c>
      <c r="L221" s="66" t="s">
        <v>74</v>
      </c>
      <c r="M221" s="66" t="s">
        <v>74</v>
      </c>
      <c r="N221" s="66" t="s">
        <v>74</v>
      </c>
      <c r="O221" s="66" t="s">
        <v>74</v>
      </c>
      <c r="P221" s="60">
        <f>$K221*VLOOKUP($J221,'Source Data'!$A$3:$P$184,'Source Data'!P$1,FALSE)</f>
        <v>4.054097375275493</v>
      </c>
      <c r="Z221" s="68"/>
      <c r="AA221" s="68"/>
      <c r="AO221" s="68"/>
      <c r="AP221" s="68"/>
    </row>
    <row r="222" spans="1:42" s="60" customFormat="1" x14ac:dyDescent="0.3">
      <c r="A222" s="60" t="s">
        <v>188</v>
      </c>
      <c r="B222" s="60" t="s">
        <v>169</v>
      </c>
      <c r="C222" s="66" t="s">
        <v>58</v>
      </c>
      <c r="D222" s="66">
        <v>80000</v>
      </c>
      <c r="E222" s="72" t="s">
        <v>283</v>
      </c>
      <c r="F222" s="62" t="s">
        <v>258</v>
      </c>
      <c r="G222" s="60" t="s">
        <v>30</v>
      </c>
      <c r="H222" s="60" t="s">
        <v>33</v>
      </c>
      <c r="I222" s="60" t="s">
        <v>75</v>
      </c>
      <c r="J222" s="60" t="s">
        <v>274</v>
      </c>
      <c r="K222" s="27">
        <v>1.4004032258064518E-3</v>
      </c>
      <c r="L222" s="66" t="s">
        <v>74</v>
      </c>
      <c r="M222" s="66" t="s">
        <v>74</v>
      </c>
      <c r="N222" s="66" t="s">
        <v>74</v>
      </c>
      <c r="O222" s="66" t="s">
        <v>74</v>
      </c>
      <c r="P222" s="60">
        <f>$K222*VLOOKUP($J222,'Source Data'!$A$3:$P$184,'Source Data'!P$1,FALSE)</f>
        <v>1.2086880241935485E-4</v>
      </c>
      <c r="Z222" s="68"/>
      <c r="AA222" s="68"/>
      <c r="AO222" s="68"/>
      <c r="AP222" s="68"/>
    </row>
    <row r="223" spans="1:42" s="60" customFormat="1" x14ac:dyDescent="0.3">
      <c r="A223" s="60" t="s">
        <v>188</v>
      </c>
      <c r="B223" s="60" t="s">
        <v>169</v>
      </c>
      <c r="C223" s="66" t="s">
        <v>58</v>
      </c>
      <c r="D223" s="66">
        <v>80000</v>
      </c>
      <c r="E223" s="72" t="s">
        <v>283</v>
      </c>
      <c r="F223" s="62" t="s">
        <v>258</v>
      </c>
      <c r="G223" s="60" t="s">
        <v>30</v>
      </c>
      <c r="H223" s="60" t="s">
        <v>87</v>
      </c>
      <c r="I223" s="60" t="s">
        <v>75</v>
      </c>
      <c r="J223" s="60" t="s">
        <v>220</v>
      </c>
      <c r="K223" s="27">
        <v>0.58451612903225802</v>
      </c>
      <c r="L223" s="66" t="s">
        <v>74</v>
      </c>
      <c r="M223" s="66" t="s">
        <v>74</v>
      </c>
      <c r="N223" s="66" t="s">
        <v>74</v>
      </c>
      <c r="O223" s="66" t="s">
        <v>74</v>
      </c>
      <c r="P223" s="60">
        <f>$K223*VLOOKUP($J223,'Source Data'!$A$3:$P$184,'Source Data'!P$1,FALSE)</f>
        <v>6.605032258064516</v>
      </c>
      <c r="Z223" s="68"/>
      <c r="AA223" s="68"/>
      <c r="AO223" s="68"/>
      <c r="AP223" s="68"/>
    </row>
    <row r="224" spans="1:42" s="60" customFormat="1" x14ac:dyDescent="0.3">
      <c r="A224" s="60" t="s">
        <v>188</v>
      </c>
      <c r="B224" s="60" t="s">
        <v>169</v>
      </c>
      <c r="C224" s="66" t="s">
        <v>58</v>
      </c>
      <c r="D224" s="66">
        <v>80000</v>
      </c>
      <c r="E224" s="72" t="s">
        <v>283</v>
      </c>
      <c r="F224" s="62" t="s">
        <v>258</v>
      </c>
      <c r="G224" s="60" t="s">
        <v>30</v>
      </c>
      <c r="H224" s="60" t="s">
        <v>34</v>
      </c>
      <c r="I224" s="60" t="s">
        <v>75</v>
      </c>
      <c r="J224" s="60" t="s">
        <v>100</v>
      </c>
      <c r="K224" s="27">
        <v>7.306451612903226E-4</v>
      </c>
      <c r="L224" s="66" t="s">
        <v>74</v>
      </c>
      <c r="M224" s="66" t="s">
        <v>74</v>
      </c>
      <c r="N224" s="66" t="s">
        <v>74</v>
      </c>
      <c r="O224" s="66" t="s">
        <v>74</v>
      </c>
      <c r="P224" s="60">
        <f>$K224*VLOOKUP($J224,'Source Data'!$A$3:$P$184,'Source Data'!P$1,FALSE)</f>
        <v>3.2879032258064517E-3</v>
      </c>
      <c r="Z224" s="68"/>
      <c r="AA224" s="68"/>
      <c r="AO224" s="68"/>
      <c r="AP224" s="68"/>
    </row>
    <row r="225" spans="1:42" s="60" customFormat="1" x14ac:dyDescent="0.3">
      <c r="A225" s="60" t="s">
        <v>188</v>
      </c>
      <c r="B225" s="60" t="s">
        <v>169</v>
      </c>
      <c r="C225" s="66" t="s">
        <v>58</v>
      </c>
      <c r="D225" s="66">
        <v>80000</v>
      </c>
      <c r="E225" s="72" t="s">
        <v>283</v>
      </c>
      <c r="F225" s="62" t="s">
        <v>258</v>
      </c>
      <c r="G225" s="60" t="s">
        <v>30</v>
      </c>
      <c r="H225" s="60" t="s">
        <v>35</v>
      </c>
      <c r="I225" s="60" t="s">
        <v>190</v>
      </c>
      <c r="J225" s="60" t="s">
        <v>213</v>
      </c>
      <c r="K225" s="27">
        <v>0.18899354838709681</v>
      </c>
      <c r="L225" s="66" t="s">
        <v>74</v>
      </c>
      <c r="M225" s="66" t="s">
        <v>74</v>
      </c>
      <c r="N225" s="66" t="s">
        <v>74</v>
      </c>
      <c r="O225" s="66" t="s">
        <v>74</v>
      </c>
      <c r="P225" s="60">
        <f>$K225*VLOOKUP($J225,'Source Data'!$A$3:$P$184,'Source Data'!P$1,FALSE)</f>
        <v>1.6312033161290325E-2</v>
      </c>
      <c r="Z225" s="68"/>
      <c r="AA225" s="68"/>
      <c r="AO225" s="68"/>
      <c r="AP225" s="68"/>
    </row>
    <row r="226" spans="1:42" s="60" customFormat="1" x14ac:dyDescent="0.3">
      <c r="A226" s="60" t="s">
        <v>188</v>
      </c>
      <c r="B226" s="60" t="s">
        <v>169</v>
      </c>
      <c r="C226" s="66" t="s">
        <v>58</v>
      </c>
      <c r="D226" s="66">
        <v>80000</v>
      </c>
      <c r="E226" s="72" t="s">
        <v>283</v>
      </c>
      <c r="F226" s="62" t="s">
        <v>258</v>
      </c>
      <c r="G226" s="60" t="s">
        <v>30</v>
      </c>
      <c r="H226" s="60" t="s">
        <v>35</v>
      </c>
      <c r="I226" s="60" t="s">
        <v>190</v>
      </c>
      <c r="J226" s="60" t="s">
        <v>84</v>
      </c>
      <c r="K226" s="27">
        <v>0.67841447004608313</v>
      </c>
      <c r="L226" s="66" t="s">
        <v>74</v>
      </c>
      <c r="M226" s="66" t="s">
        <v>74</v>
      </c>
      <c r="N226" s="66" t="s">
        <v>74</v>
      </c>
      <c r="O226" s="66" t="s">
        <v>74</v>
      </c>
      <c r="P226" s="60">
        <f>$K226*VLOOKUP($J226,'Source Data'!$A$3:$P$184,'Source Data'!P$1,FALSE)</f>
        <v>5.855395290967743E-2</v>
      </c>
      <c r="Z226" s="68"/>
      <c r="AA226" s="68"/>
      <c r="AO226" s="68"/>
      <c r="AP226" s="68"/>
    </row>
    <row r="227" spans="1:42" s="60" customFormat="1" x14ac:dyDescent="0.3">
      <c r="A227" s="60" t="s">
        <v>188</v>
      </c>
      <c r="B227" s="60" t="s">
        <v>169</v>
      </c>
      <c r="C227" s="66" t="s">
        <v>58</v>
      </c>
      <c r="D227" s="66">
        <v>80000</v>
      </c>
      <c r="E227" s="72" t="s">
        <v>283</v>
      </c>
      <c r="F227" s="62" t="s">
        <v>258</v>
      </c>
      <c r="G227" s="60" t="s">
        <v>30</v>
      </c>
      <c r="J227" s="60" t="s">
        <v>74</v>
      </c>
      <c r="K227" s="27">
        <v>5.248716260697827E-2</v>
      </c>
      <c r="L227" s="66" t="s">
        <v>74</v>
      </c>
      <c r="M227" s="66" t="s">
        <v>74</v>
      </c>
      <c r="N227" s="66" t="s">
        <v>74</v>
      </c>
      <c r="O227" s="66" t="s">
        <v>74</v>
      </c>
      <c r="P227" s="60">
        <f>IFERROR(VLOOKUP(A40,$H$2:$J$336,3,0),0)</f>
        <v>0</v>
      </c>
      <c r="Z227" s="68"/>
      <c r="AA227" s="68"/>
      <c r="AO227" s="68"/>
      <c r="AP227" s="68"/>
    </row>
    <row r="228" spans="1:42" s="60" customFormat="1" x14ac:dyDescent="0.3">
      <c r="A228" s="60" t="s">
        <v>188</v>
      </c>
      <c r="B228" s="60" t="s">
        <v>169</v>
      </c>
      <c r="C228" s="66" t="s">
        <v>58</v>
      </c>
      <c r="D228" s="66">
        <v>80000</v>
      </c>
      <c r="E228" s="72" t="s">
        <v>283</v>
      </c>
      <c r="F228" s="62" t="s">
        <v>258</v>
      </c>
      <c r="G228" s="60" t="s">
        <v>30</v>
      </c>
      <c r="H228" s="60" t="s">
        <v>36</v>
      </c>
      <c r="I228" s="60" t="s">
        <v>75</v>
      </c>
      <c r="J228" s="60" t="s">
        <v>36</v>
      </c>
      <c r="K228" s="27">
        <v>0.11034495483870969</v>
      </c>
      <c r="L228" s="66" t="s">
        <v>74</v>
      </c>
      <c r="M228" s="66" t="s">
        <v>74</v>
      </c>
      <c r="N228" s="66" t="s">
        <v>74</v>
      </c>
      <c r="O228" s="66" t="s">
        <v>74</v>
      </c>
      <c r="P228" s="60">
        <f>$K228*VLOOKUP($J228,'Source Data'!$A$3:$P$184,'Source Data'!P$1,FALSE)</f>
        <v>0.69738011458064531</v>
      </c>
      <c r="Z228" s="68"/>
      <c r="AA228" s="68"/>
      <c r="AO228" s="68"/>
      <c r="AP228" s="68"/>
    </row>
    <row r="229" spans="1:42" s="60" customFormat="1" x14ac:dyDescent="0.3">
      <c r="A229" s="60" t="s">
        <v>188</v>
      </c>
      <c r="B229" s="60" t="s">
        <v>169</v>
      </c>
      <c r="C229" s="66" t="s">
        <v>58</v>
      </c>
      <c r="D229" s="66">
        <v>80000</v>
      </c>
      <c r="E229" s="72" t="s">
        <v>283</v>
      </c>
      <c r="F229" s="62" t="s">
        <v>258</v>
      </c>
      <c r="G229" s="60" t="s">
        <v>30</v>
      </c>
      <c r="H229" s="60" t="s">
        <v>36</v>
      </c>
      <c r="I229" s="60" t="s">
        <v>190</v>
      </c>
      <c r="J229" s="67" t="s">
        <v>273</v>
      </c>
      <c r="K229" s="27">
        <v>0</v>
      </c>
      <c r="L229" s="66" t="s">
        <v>74</v>
      </c>
      <c r="M229" s="66" t="s">
        <v>74</v>
      </c>
      <c r="N229" s="66" t="s">
        <v>74</v>
      </c>
      <c r="O229" s="66" t="s">
        <v>74</v>
      </c>
      <c r="P229" s="60">
        <f>$K229*VLOOKUP($J229,'Source Data'!$A$3:$P$184,'Source Data'!P$1,FALSE)</f>
        <v>0</v>
      </c>
      <c r="Z229" s="68"/>
      <c r="AA229" s="68"/>
      <c r="AO229" s="68"/>
      <c r="AP229" s="68"/>
    </row>
    <row r="230" spans="1:42" s="60" customFormat="1" x14ac:dyDescent="0.3">
      <c r="A230" s="60" t="s">
        <v>188</v>
      </c>
      <c r="B230" s="60" t="s">
        <v>169</v>
      </c>
      <c r="C230" s="66" t="s">
        <v>58</v>
      </c>
      <c r="D230" s="66">
        <v>80000</v>
      </c>
      <c r="E230" s="72" t="s">
        <v>283</v>
      </c>
      <c r="F230" s="62" t="s">
        <v>258</v>
      </c>
      <c r="G230" s="60" t="s">
        <v>30</v>
      </c>
      <c r="H230" s="60" t="s">
        <v>37</v>
      </c>
      <c r="I230" s="60" t="s">
        <v>75</v>
      </c>
      <c r="J230" s="60" t="s">
        <v>37</v>
      </c>
      <c r="K230" s="27">
        <v>3.0824458064516138E-2</v>
      </c>
      <c r="L230" s="66" t="s">
        <v>74</v>
      </c>
      <c r="M230" s="66" t="s">
        <v>74</v>
      </c>
      <c r="N230" s="66" t="s">
        <v>74</v>
      </c>
      <c r="O230" s="66" t="s">
        <v>74</v>
      </c>
      <c r="P230" s="60">
        <f>$K230*VLOOKUP($J230,'Source Data'!$A$3:$P$184,'Source Data'!P$1,FALSE)</f>
        <v>2.6604589755483878E-3</v>
      </c>
      <c r="Z230" s="68"/>
      <c r="AA230" s="68"/>
      <c r="AO230" s="68"/>
      <c r="AP230" s="68"/>
    </row>
    <row r="231" spans="1:42" s="60" customFormat="1" x14ac:dyDescent="0.3">
      <c r="A231" s="60" t="s">
        <v>188</v>
      </c>
      <c r="B231" s="60" t="s">
        <v>170</v>
      </c>
      <c r="C231" s="66" t="s">
        <v>58</v>
      </c>
      <c r="D231" s="66">
        <v>80000</v>
      </c>
      <c r="E231" s="72" t="s">
        <v>283</v>
      </c>
      <c r="F231" s="62" t="s">
        <v>266</v>
      </c>
      <c r="G231" s="60" t="s">
        <v>30</v>
      </c>
      <c r="H231" s="60" t="s">
        <v>36</v>
      </c>
      <c r="I231" s="60" t="s">
        <v>75</v>
      </c>
      <c r="J231" s="60" t="s">
        <v>36</v>
      </c>
      <c r="K231" s="27">
        <v>1.1177131336405556E-2</v>
      </c>
      <c r="L231" s="66" t="s">
        <v>74</v>
      </c>
      <c r="M231" s="66" t="s">
        <v>74</v>
      </c>
      <c r="N231" s="66" t="s">
        <v>74</v>
      </c>
      <c r="O231" s="66" t="s">
        <v>74</v>
      </c>
      <c r="P231" s="60">
        <f>$K231*VLOOKUP($J231,'Source Data'!$A$3:$P$184,'Source Data'!P$1,FALSE)</f>
        <v>7.0639470046083119E-2</v>
      </c>
      <c r="Z231" s="68"/>
      <c r="AA231" s="68"/>
      <c r="AO231" s="68"/>
      <c r="AP231" s="68"/>
    </row>
    <row r="232" spans="1:42" s="60" customFormat="1" x14ac:dyDescent="0.3">
      <c r="A232" s="60" t="s">
        <v>188</v>
      </c>
      <c r="B232" s="60" t="s">
        <v>170</v>
      </c>
      <c r="C232" s="66" t="s">
        <v>58</v>
      </c>
      <c r="D232" s="66">
        <v>80000</v>
      </c>
      <c r="E232" s="72" t="s">
        <v>283</v>
      </c>
      <c r="F232" s="62" t="s">
        <v>266</v>
      </c>
      <c r="G232" s="60" t="s">
        <v>30</v>
      </c>
      <c r="H232" s="60" t="s">
        <v>36</v>
      </c>
      <c r="I232" s="60" t="s">
        <v>190</v>
      </c>
      <c r="J232" s="60" t="s">
        <v>92</v>
      </c>
      <c r="K232" s="27">
        <v>9.7846173387096773E-3</v>
      </c>
      <c r="L232" s="66" t="s">
        <v>74</v>
      </c>
      <c r="M232" s="66" t="s">
        <v>74</v>
      </c>
      <c r="N232" s="66" t="s">
        <v>74</v>
      </c>
      <c r="O232" s="66" t="s">
        <v>74</v>
      </c>
      <c r="P232" s="60">
        <f>$K232*VLOOKUP($J232,'Source Data'!$A$3:$P$184,'Source Data'!P$1,FALSE)</f>
        <v>2.7592620895161287E-2</v>
      </c>
      <c r="Z232" s="68"/>
      <c r="AA232" s="68"/>
      <c r="AO232" s="68"/>
      <c r="AP232" s="68"/>
    </row>
    <row r="233" spans="1:42" s="60" customFormat="1" ht="17.25" customHeight="1" x14ac:dyDescent="0.3">
      <c r="A233" s="60" t="s">
        <v>188</v>
      </c>
      <c r="B233" s="60" t="s">
        <v>170</v>
      </c>
      <c r="C233" s="66" t="s">
        <v>58</v>
      </c>
      <c r="D233" s="66">
        <v>80000</v>
      </c>
      <c r="E233" s="72" t="s">
        <v>283</v>
      </c>
      <c r="F233" s="62" t="s">
        <v>266</v>
      </c>
      <c r="G233" s="60" t="s">
        <v>30</v>
      </c>
      <c r="H233" s="60" t="s">
        <v>37</v>
      </c>
      <c r="I233" s="60" t="s">
        <v>75</v>
      </c>
      <c r="J233" s="60" t="s">
        <v>37</v>
      </c>
      <c r="K233" s="27">
        <v>5.0231854838709679E-3</v>
      </c>
      <c r="L233" s="66" t="s">
        <v>74</v>
      </c>
      <c r="M233" s="66" t="s">
        <v>74</v>
      </c>
      <c r="N233" s="66" t="s">
        <v>74</v>
      </c>
      <c r="O233" s="66" t="s">
        <v>74</v>
      </c>
      <c r="P233" s="60">
        <f>$K233*VLOOKUP($J233,'Source Data'!$A$3:$P$184,'Source Data'!P$1,FALSE)</f>
        <v>4.3355113911290323E-4</v>
      </c>
      <c r="Z233" s="68"/>
      <c r="AA233" s="68"/>
      <c r="AO233" s="68"/>
      <c r="AP233" s="68"/>
    </row>
    <row r="234" spans="1:42" s="60" customFormat="1" x14ac:dyDescent="0.3">
      <c r="A234" s="60" t="s">
        <v>188</v>
      </c>
      <c r="B234" s="60" t="s">
        <v>170</v>
      </c>
      <c r="C234" s="66" t="s">
        <v>58</v>
      </c>
      <c r="D234" s="66">
        <v>80000</v>
      </c>
      <c r="E234" s="72" t="s">
        <v>283</v>
      </c>
      <c r="F234" s="62" t="s">
        <v>266</v>
      </c>
      <c r="G234" s="60" t="s">
        <v>30</v>
      </c>
      <c r="H234" s="60" t="s">
        <v>31</v>
      </c>
      <c r="I234" s="60" t="s">
        <v>75</v>
      </c>
      <c r="J234" s="60" t="s">
        <v>212</v>
      </c>
      <c r="K234" s="27">
        <v>0.49893931451612911</v>
      </c>
      <c r="L234" s="66" t="s">
        <v>74</v>
      </c>
      <c r="M234" s="66" t="s">
        <v>74</v>
      </c>
      <c r="N234" s="66" t="s">
        <v>74</v>
      </c>
      <c r="O234" s="66" t="s">
        <v>74</v>
      </c>
      <c r="P234" s="60">
        <f>$K234*VLOOKUP($J234,'Source Data'!$A$3:$P$184,'Source Data'!P$1,FALSE)</f>
        <v>0.25850045885080647</v>
      </c>
      <c r="Z234" s="68"/>
      <c r="AA234" s="68"/>
      <c r="AO234" s="68"/>
      <c r="AP234" s="68"/>
    </row>
    <row r="235" spans="1:42" s="60" customFormat="1" x14ac:dyDescent="0.3">
      <c r="A235" s="60" t="s">
        <v>188</v>
      </c>
      <c r="B235" s="60" t="s">
        <v>170</v>
      </c>
      <c r="C235" s="66" t="s">
        <v>58</v>
      </c>
      <c r="D235" s="66">
        <v>80000</v>
      </c>
      <c r="E235" s="72" t="s">
        <v>283</v>
      </c>
      <c r="F235" s="62" t="s">
        <v>267</v>
      </c>
      <c r="G235" s="60" t="s">
        <v>30</v>
      </c>
      <c r="H235" s="60" t="s">
        <v>31</v>
      </c>
      <c r="I235" s="60" t="s">
        <v>75</v>
      </c>
      <c r="J235" s="60" t="s">
        <v>212</v>
      </c>
      <c r="K235" s="27">
        <v>0.49893931451612911</v>
      </c>
      <c r="L235" s="66" t="s">
        <v>74</v>
      </c>
      <c r="M235" s="66" t="s">
        <v>74</v>
      </c>
      <c r="N235" s="66" t="s">
        <v>74</v>
      </c>
      <c r="O235" s="66" t="s">
        <v>74</v>
      </c>
      <c r="P235" s="60">
        <f>$K235*VLOOKUP($J235,'Source Data'!$A$3:$P$184,'Source Data'!P$1,FALSE)</f>
        <v>0.25850045885080647</v>
      </c>
      <c r="Z235" s="68"/>
      <c r="AA235" s="68"/>
      <c r="AO235" s="68"/>
      <c r="AP235" s="68"/>
    </row>
    <row r="236" spans="1:42" s="60" customFormat="1" x14ac:dyDescent="0.3">
      <c r="A236" s="60" t="s">
        <v>188</v>
      </c>
      <c r="B236" s="60" t="s">
        <v>170</v>
      </c>
      <c r="C236" s="66" t="s">
        <v>58</v>
      </c>
      <c r="D236" s="66">
        <v>80000</v>
      </c>
      <c r="E236" s="72" t="s">
        <v>283</v>
      </c>
      <c r="F236" s="62" t="s">
        <v>266</v>
      </c>
      <c r="G236" s="60" t="s">
        <v>30</v>
      </c>
      <c r="H236" s="60" t="s">
        <v>104</v>
      </c>
      <c r="I236" s="60" t="s">
        <v>75</v>
      </c>
      <c r="J236" s="60" t="s">
        <v>111</v>
      </c>
      <c r="K236" s="27">
        <v>0.57041627570564524</v>
      </c>
      <c r="L236" s="66" t="s">
        <v>74</v>
      </c>
      <c r="M236" s="66" t="s">
        <v>74</v>
      </c>
      <c r="N236" s="66" t="s">
        <v>74</v>
      </c>
      <c r="O236" s="66" t="s">
        <v>74</v>
      </c>
      <c r="P236" s="60">
        <f>$K236*VLOOKUP($J236,'Source Data'!$A$3:$P$184,'Source Data'!P$1,FALSE)</f>
        <v>0.29553267244309478</v>
      </c>
      <c r="Z236" s="68"/>
      <c r="AA236" s="68"/>
      <c r="AO236" s="68"/>
      <c r="AP236" s="68"/>
    </row>
    <row r="237" spans="1:42" s="60" customFormat="1" x14ac:dyDescent="0.3">
      <c r="A237" s="60" t="s">
        <v>188</v>
      </c>
      <c r="B237" s="60" t="s">
        <v>170</v>
      </c>
      <c r="C237" s="66" t="s">
        <v>58</v>
      </c>
      <c r="D237" s="66">
        <v>80000</v>
      </c>
      <c r="E237" s="72" t="s">
        <v>283</v>
      </c>
      <c r="F237" s="62" t="s">
        <v>267</v>
      </c>
      <c r="G237" s="60" t="s">
        <v>30</v>
      </c>
      <c r="H237" s="60" t="s">
        <v>104</v>
      </c>
      <c r="I237" s="60" t="s">
        <v>75</v>
      </c>
      <c r="J237" s="60" t="s">
        <v>111</v>
      </c>
      <c r="K237" s="27">
        <v>0.57041627570564524</v>
      </c>
      <c r="L237" s="66" t="s">
        <v>74</v>
      </c>
      <c r="M237" s="66" t="s">
        <v>74</v>
      </c>
      <c r="N237" s="66" t="s">
        <v>74</v>
      </c>
      <c r="O237" s="66" t="s">
        <v>74</v>
      </c>
      <c r="P237" s="60">
        <f>$K237*VLOOKUP($J237,'Source Data'!$A$3:$P$184,'Source Data'!P$1,FALSE)</f>
        <v>0.29553267244309478</v>
      </c>
      <c r="Z237" s="68"/>
      <c r="AA237" s="68"/>
      <c r="AO237" s="68"/>
      <c r="AP237" s="68"/>
    </row>
    <row r="238" spans="1:42" s="60" customFormat="1" x14ac:dyDescent="0.3">
      <c r="A238" s="60" t="s">
        <v>188</v>
      </c>
      <c r="B238" s="60" t="s">
        <v>170</v>
      </c>
      <c r="C238" s="66" t="s">
        <v>58</v>
      </c>
      <c r="D238" s="66">
        <v>80000</v>
      </c>
      <c r="E238" s="72" t="s">
        <v>283</v>
      </c>
      <c r="F238" s="62" t="s">
        <v>266</v>
      </c>
      <c r="G238" s="60" t="s">
        <v>30</v>
      </c>
      <c r="H238" s="60" t="s">
        <v>105</v>
      </c>
      <c r="I238" s="60" t="s">
        <v>75</v>
      </c>
      <c r="J238" s="60" t="s">
        <v>249</v>
      </c>
      <c r="K238" s="27">
        <v>1.504259216589863E-3</v>
      </c>
      <c r="L238" s="66" t="s">
        <v>74</v>
      </c>
      <c r="M238" s="66" t="s">
        <v>74</v>
      </c>
      <c r="N238" s="66" t="s">
        <v>74</v>
      </c>
      <c r="O238" s="66" t="s">
        <v>74</v>
      </c>
      <c r="P238" s="60">
        <f>$K238*VLOOKUP($J238,'Source Data'!$A$3:$P$184,'Source Data'!P$1,FALSE)</f>
        <v>6.7691664746543836E-3</v>
      </c>
      <c r="Z238" s="68"/>
      <c r="AA238" s="68"/>
      <c r="AO238" s="68"/>
      <c r="AP238" s="68"/>
    </row>
    <row r="239" spans="1:42" s="60" customFormat="1" x14ac:dyDescent="0.3">
      <c r="A239" s="60" t="s">
        <v>188</v>
      </c>
      <c r="B239" s="60" t="s">
        <v>170</v>
      </c>
      <c r="C239" s="66" t="s">
        <v>58</v>
      </c>
      <c r="D239" s="66">
        <v>80000</v>
      </c>
      <c r="E239" s="72" t="s">
        <v>283</v>
      </c>
      <c r="F239" s="62" t="s">
        <v>267</v>
      </c>
      <c r="G239" s="60" t="s">
        <v>30</v>
      </c>
      <c r="H239" s="60" t="s">
        <v>105</v>
      </c>
      <c r="I239" s="60" t="s">
        <v>75</v>
      </c>
      <c r="J239" s="60" t="s">
        <v>249</v>
      </c>
      <c r="K239" s="27">
        <v>1.504259216589863E-3</v>
      </c>
      <c r="L239" s="66" t="s">
        <v>74</v>
      </c>
      <c r="M239" s="66" t="s">
        <v>74</v>
      </c>
      <c r="N239" s="66" t="s">
        <v>74</v>
      </c>
      <c r="O239" s="66" t="s">
        <v>74</v>
      </c>
      <c r="P239" s="60">
        <f>$K239*VLOOKUP($J239,'Source Data'!$A$3:$P$184,'Source Data'!P$1,FALSE)</f>
        <v>6.7691664746543836E-3</v>
      </c>
      <c r="Z239" s="68"/>
      <c r="AA239" s="68"/>
      <c r="AO239" s="68"/>
      <c r="AP239" s="68"/>
    </row>
    <row r="240" spans="1:42" s="60" customFormat="1" x14ac:dyDescent="0.3">
      <c r="A240" s="60" t="s">
        <v>188</v>
      </c>
      <c r="B240" s="60" t="s">
        <v>170</v>
      </c>
      <c r="C240" s="66" t="s">
        <v>58</v>
      </c>
      <c r="D240" s="66">
        <v>80000</v>
      </c>
      <c r="E240" s="72" t="s">
        <v>283</v>
      </c>
      <c r="F240" s="62" t="s">
        <v>266</v>
      </c>
      <c r="G240" s="60" t="s">
        <v>30</v>
      </c>
      <c r="H240" s="60" t="s">
        <v>87</v>
      </c>
      <c r="I240" s="60" t="s">
        <v>75</v>
      </c>
      <c r="J240" s="60" t="s">
        <v>220</v>
      </c>
      <c r="K240" s="27">
        <v>0.58451612903225802</v>
      </c>
      <c r="L240" s="66" t="s">
        <v>74</v>
      </c>
      <c r="M240" s="66" t="s">
        <v>74</v>
      </c>
      <c r="N240" s="66" t="s">
        <v>74</v>
      </c>
      <c r="O240" s="66" t="s">
        <v>74</v>
      </c>
      <c r="P240" s="60">
        <f>$K240*VLOOKUP($J240,'Source Data'!$A$3:$P$184,'Source Data'!P$1,FALSE)</f>
        <v>6.605032258064516</v>
      </c>
      <c r="Z240" s="68"/>
      <c r="AA240" s="68"/>
      <c r="AO240" s="68"/>
      <c r="AP240" s="68"/>
    </row>
    <row r="241" spans="1:42" s="60" customFormat="1" x14ac:dyDescent="0.3">
      <c r="A241" s="60" t="s">
        <v>188</v>
      </c>
      <c r="B241" s="60" t="s">
        <v>170</v>
      </c>
      <c r="C241" s="66" t="s">
        <v>58</v>
      </c>
      <c r="D241" s="66">
        <v>80000</v>
      </c>
      <c r="E241" s="72" t="s">
        <v>283</v>
      </c>
      <c r="F241" s="62" t="s">
        <v>267</v>
      </c>
      <c r="G241" s="60" t="s">
        <v>30</v>
      </c>
      <c r="H241" s="60" t="s">
        <v>87</v>
      </c>
      <c r="I241" s="60" t="s">
        <v>75</v>
      </c>
      <c r="J241" s="60" t="s">
        <v>220</v>
      </c>
      <c r="K241" s="27">
        <v>0.58451612903225802</v>
      </c>
      <c r="L241" s="66" t="s">
        <v>74</v>
      </c>
      <c r="M241" s="66" t="s">
        <v>74</v>
      </c>
      <c r="N241" s="66" t="s">
        <v>74</v>
      </c>
      <c r="O241" s="66" t="s">
        <v>74</v>
      </c>
      <c r="P241" s="60">
        <f>$K241*VLOOKUP($J241,'Source Data'!$A$3:$P$184,'Source Data'!P$1,FALSE)</f>
        <v>6.605032258064516</v>
      </c>
      <c r="Z241" s="68"/>
      <c r="AA241" s="68"/>
      <c r="AO241" s="68"/>
      <c r="AP241" s="68"/>
    </row>
    <row r="242" spans="1:42" s="60" customFormat="1" ht="17.25" customHeight="1" x14ac:dyDescent="0.3">
      <c r="A242" s="60" t="s">
        <v>188</v>
      </c>
      <c r="B242" s="60" t="s">
        <v>170</v>
      </c>
      <c r="C242" s="66" t="s">
        <v>58</v>
      </c>
      <c r="D242" s="66">
        <v>80000</v>
      </c>
      <c r="E242" s="72" t="s">
        <v>283</v>
      </c>
      <c r="F242" s="62" t="s">
        <v>266</v>
      </c>
      <c r="G242" s="60" t="s">
        <v>30</v>
      </c>
      <c r="H242" s="60" t="s">
        <v>106</v>
      </c>
      <c r="I242" s="60" t="s">
        <v>75</v>
      </c>
      <c r="J242" s="60" t="s">
        <v>100</v>
      </c>
      <c r="K242" s="27">
        <v>8.3049999999999997E-4</v>
      </c>
      <c r="L242" s="66" t="s">
        <v>74</v>
      </c>
      <c r="M242" s="66" t="s">
        <v>74</v>
      </c>
      <c r="N242" s="66" t="s">
        <v>74</v>
      </c>
      <c r="O242" s="66" t="s">
        <v>74</v>
      </c>
      <c r="P242" s="60">
        <f>$K242*VLOOKUP($J242,'Source Data'!$A$3:$P$184,'Source Data'!P$1,FALSE)</f>
        <v>3.7372499999999997E-3</v>
      </c>
      <c r="Z242" s="68"/>
      <c r="AA242" s="68"/>
      <c r="AO242" s="68"/>
      <c r="AP242" s="68"/>
    </row>
    <row r="243" spans="1:42" s="60" customFormat="1" x14ac:dyDescent="0.3">
      <c r="A243" s="60" t="s">
        <v>188</v>
      </c>
      <c r="B243" s="60" t="s">
        <v>170</v>
      </c>
      <c r="C243" s="66" t="s">
        <v>58</v>
      </c>
      <c r="D243" s="66">
        <v>80000</v>
      </c>
      <c r="E243" s="72" t="s">
        <v>283</v>
      </c>
      <c r="F243" s="62" t="s">
        <v>267</v>
      </c>
      <c r="G243" s="60" t="s">
        <v>30</v>
      </c>
      <c r="H243" s="60" t="s">
        <v>106</v>
      </c>
      <c r="I243" s="60" t="s">
        <v>75</v>
      </c>
      <c r="J243" s="60" t="s">
        <v>100</v>
      </c>
      <c r="K243" s="27">
        <v>8.3049999999999997E-4</v>
      </c>
      <c r="L243" s="66" t="s">
        <v>74</v>
      </c>
      <c r="M243" s="66" t="s">
        <v>74</v>
      </c>
      <c r="N243" s="66" t="s">
        <v>74</v>
      </c>
      <c r="O243" s="66" t="s">
        <v>74</v>
      </c>
      <c r="P243" s="60">
        <f>$K243*VLOOKUP($J243,'Source Data'!$A$3:$P$184,'Source Data'!P$1,FALSE)</f>
        <v>3.7372499999999997E-3</v>
      </c>
      <c r="Z243" s="68"/>
      <c r="AA243" s="68"/>
      <c r="AO243" s="68"/>
      <c r="AP243" s="68"/>
    </row>
    <row r="244" spans="1:42" s="60" customFormat="1" x14ac:dyDescent="0.3">
      <c r="A244" s="60" t="s">
        <v>188</v>
      </c>
      <c r="B244" s="60" t="s">
        <v>170</v>
      </c>
      <c r="C244" s="66" t="s">
        <v>58</v>
      </c>
      <c r="D244" s="66">
        <v>80000</v>
      </c>
      <c r="E244" s="72" t="s">
        <v>283</v>
      </c>
      <c r="F244" s="62" t="s">
        <v>266</v>
      </c>
      <c r="G244" s="60" t="s">
        <v>30</v>
      </c>
      <c r="H244" s="60" t="s">
        <v>107</v>
      </c>
      <c r="I244" s="60" t="s">
        <v>190</v>
      </c>
      <c r="J244" s="60" t="s">
        <v>219</v>
      </c>
      <c r="K244" s="27">
        <v>0.31306405529953929</v>
      </c>
      <c r="L244" s="66" t="s">
        <v>74</v>
      </c>
      <c r="M244" s="66" t="s">
        <v>74</v>
      </c>
      <c r="N244" s="66" t="s">
        <v>74</v>
      </c>
      <c r="O244" s="66" t="s">
        <v>74</v>
      </c>
      <c r="P244" s="60">
        <f>$K244*VLOOKUP($J244,'Source Data'!$A$3:$P$184,'Source Data'!P$1,FALSE)</f>
        <v>2.7020558612903235E-2</v>
      </c>
      <c r="Z244" s="68"/>
      <c r="AA244" s="68"/>
      <c r="AO244" s="68"/>
      <c r="AP244" s="68"/>
    </row>
    <row r="245" spans="1:42" s="60" customFormat="1" x14ac:dyDescent="0.3">
      <c r="A245" s="60" t="s">
        <v>188</v>
      </c>
      <c r="B245" s="60" t="s">
        <v>170</v>
      </c>
      <c r="C245" s="66" t="s">
        <v>58</v>
      </c>
      <c r="D245" s="66">
        <v>80000</v>
      </c>
      <c r="E245" s="72" t="s">
        <v>283</v>
      </c>
      <c r="F245" s="62" t="s">
        <v>267</v>
      </c>
      <c r="G245" s="60" t="s">
        <v>30</v>
      </c>
      <c r="H245" s="60" t="s">
        <v>107</v>
      </c>
      <c r="I245" s="60" t="s">
        <v>190</v>
      </c>
      <c r="J245" s="60" t="s">
        <v>219</v>
      </c>
      <c r="K245" s="27">
        <v>0.31306405529953929</v>
      </c>
      <c r="L245" s="66" t="s">
        <v>74</v>
      </c>
      <c r="M245" s="66" t="s">
        <v>74</v>
      </c>
      <c r="N245" s="66" t="s">
        <v>74</v>
      </c>
      <c r="O245" s="66" t="s">
        <v>74</v>
      </c>
      <c r="P245" s="60">
        <f>$K245*VLOOKUP($J245,'Source Data'!$A$3:$P$184,'Source Data'!P$1,FALSE)</f>
        <v>2.7020558612903235E-2</v>
      </c>
      <c r="Z245" s="68"/>
      <c r="AA245" s="68"/>
      <c r="AO245" s="68"/>
      <c r="AP245" s="68"/>
    </row>
    <row r="246" spans="1:42" s="60" customFormat="1" x14ac:dyDescent="0.3">
      <c r="A246" s="60" t="s">
        <v>188</v>
      </c>
      <c r="B246" s="60" t="s">
        <v>170</v>
      </c>
      <c r="C246" s="66" t="s">
        <v>58</v>
      </c>
      <c r="D246" s="66">
        <v>80000</v>
      </c>
      <c r="E246" s="72" t="s">
        <v>283</v>
      </c>
      <c r="F246" s="62" t="s">
        <v>266</v>
      </c>
      <c r="G246" s="60" t="s">
        <v>30</v>
      </c>
      <c r="H246" s="60" t="s">
        <v>95</v>
      </c>
      <c r="I246" s="60" t="s">
        <v>190</v>
      </c>
      <c r="J246" s="60" t="s">
        <v>92</v>
      </c>
      <c r="K246" s="27">
        <v>0.54621988479262673</v>
      </c>
      <c r="L246" s="66" t="s">
        <v>74</v>
      </c>
      <c r="M246" s="66" t="s">
        <v>74</v>
      </c>
      <c r="N246" s="66" t="s">
        <v>74</v>
      </c>
      <c r="O246" s="66" t="s">
        <v>74</v>
      </c>
      <c r="P246" s="60">
        <f>$K246*VLOOKUP($J246,'Source Data'!$A$3:$P$184,'Source Data'!P$1,FALSE)</f>
        <v>1.5403400751152072</v>
      </c>
      <c r="Z246" s="68"/>
      <c r="AA246" s="68"/>
      <c r="AO246" s="68"/>
      <c r="AP246" s="68"/>
    </row>
    <row r="247" spans="1:42" s="60" customFormat="1" x14ac:dyDescent="0.3">
      <c r="A247" s="60" t="s">
        <v>188</v>
      </c>
      <c r="B247" s="60" t="s">
        <v>170</v>
      </c>
      <c r="C247" s="66" t="s">
        <v>58</v>
      </c>
      <c r="D247" s="66">
        <v>80000</v>
      </c>
      <c r="E247" s="72" t="s">
        <v>283</v>
      </c>
      <c r="F247" s="62" t="s">
        <v>267</v>
      </c>
      <c r="G247" s="60" t="s">
        <v>30</v>
      </c>
      <c r="H247" s="60" t="s">
        <v>95</v>
      </c>
      <c r="I247" s="60" t="s">
        <v>190</v>
      </c>
      <c r="J247" s="60" t="s">
        <v>92</v>
      </c>
      <c r="K247" s="27">
        <v>0.54621988479262673</v>
      </c>
      <c r="L247" s="66" t="s">
        <v>74</v>
      </c>
      <c r="M247" s="66" t="s">
        <v>74</v>
      </c>
      <c r="N247" s="66" t="s">
        <v>74</v>
      </c>
      <c r="O247" s="66" t="s">
        <v>74</v>
      </c>
      <c r="P247" s="60">
        <f>$K247*VLOOKUP($J247,'Source Data'!$A$3:$P$184,'Source Data'!P$1,FALSE)</f>
        <v>1.5403400751152072</v>
      </c>
      <c r="Z247" s="68"/>
      <c r="AA247" s="68"/>
      <c r="AO247" s="68"/>
      <c r="AP247" s="68"/>
    </row>
    <row r="248" spans="1:42" s="60" customFormat="1" x14ac:dyDescent="0.3">
      <c r="A248" s="60" t="s">
        <v>188</v>
      </c>
      <c r="B248" s="60" t="s">
        <v>170</v>
      </c>
      <c r="C248" s="66" t="s">
        <v>58</v>
      </c>
      <c r="D248" s="66">
        <v>80000</v>
      </c>
      <c r="E248" s="72" t="s">
        <v>283</v>
      </c>
      <c r="F248" s="62" t="s">
        <v>266</v>
      </c>
      <c r="G248" s="60" t="s">
        <v>30</v>
      </c>
      <c r="H248" s="60" t="s">
        <v>108</v>
      </c>
      <c r="I248" s="60" t="s">
        <v>74</v>
      </c>
      <c r="J248" s="60" t="s">
        <v>74</v>
      </c>
      <c r="K248" s="27">
        <v>0</v>
      </c>
      <c r="L248" s="66" t="s">
        <v>74</v>
      </c>
      <c r="M248" s="66" t="s">
        <v>74</v>
      </c>
      <c r="N248" s="66" t="s">
        <v>74</v>
      </c>
      <c r="O248" s="66" t="s">
        <v>74</v>
      </c>
      <c r="P248" s="60">
        <f>IFERROR(VLOOKUP(#REF!,$H$2:$J$336,3,0),0)</f>
        <v>0</v>
      </c>
      <c r="Z248" s="68"/>
      <c r="AA248" s="68"/>
      <c r="AO248" s="68"/>
      <c r="AP248" s="68"/>
    </row>
    <row r="249" spans="1:42" s="60" customFormat="1" x14ac:dyDescent="0.3">
      <c r="A249" s="60" t="s">
        <v>188</v>
      </c>
      <c r="B249" s="60" t="s">
        <v>170</v>
      </c>
      <c r="C249" s="66" t="s">
        <v>58</v>
      </c>
      <c r="D249" s="66">
        <v>80000</v>
      </c>
      <c r="E249" s="72" t="s">
        <v>283</v>
      </c>
      <c r="F249" s="62" t="s">
        <v>267</v>
      </c>
      <c r="G249" s="60" t="s">
        <v>30</v>
      </c>
      <c r="H249" s="60" t="s">
        <v>108</v>
      </c>
      <c r="I249" s="60" t="s">
        <v>74</v>
      </c>
      <c r="J249" s="60" t="s">
        <v>74</v>
      </c>
      <c r="K249" s="27">
        <v>0</v>
      </c>
      <c r="L249" s="66" t="s">
        <v>74</v>
      </c>
      <c r="M249" s="66" t="s">
        <v>74</v>
      </c>
      <c r="N249" s="66" t="s">
        <v>74</v>
      </c>
      <c r="O249" s="66" t="s">
        <v>74</v>
      </c>
      <c r="P249" s="60">
        <f>IFERROR(VLOOKUP(#REF!,$H$2:$J$336,3,0),0)</f>
        <v>0</v>
      </c>
      <c r="Z249" s="68"/>
      <c r="AA249" s="68"/>
      <c r="AO249" s="68"/>
      <c r="AP249" s="68"/>
    </row>
    <row r="250" spans="1:42" s="60" customFormat="1" x14ac:dyDescent="0.3">
      <c r="A250" s="60" t="s">
        <v>188</v>
      </c>
      <c r="B250" s="60" t="s">
        <v>170</v>
      </c>
      <c r="C250" s="66" t="s">
        <v>58</v>
      </c>
      <c r="D250" s="66">
        <v>80000</v>
      </c>
      <c r="E250" s="72" t="s">
        <v>283</v>
      </c>
      <c r="F250" s="62" t="s">
        <v>266</v>
      </c>
      <c r="G250" s="60" t="s">
        <v>30</v>
      </c>
      <c r="H250" s="60" t="s">
        <v>109</v>
      </c>
      <c r="I250" s="60" t="s">
        <v>74</v>
      </c>
      <c r="J250" s="60" t="s">
        <v>74</v>
      </c>
      <c r="K250" s="27">
        <v>0</v>
      </c>
      <c r="L250" s="66" t="s">
        <v>74</v>
      </c>
      <c r="M250" s="66" t="s">
        <v>74</v>
      </c>
      <c r="N250" s="66" t="s">
        <v>74</v>
      </c>
      <c r="O250" s="66" t="s">
        <v>74</v>
      </c>
      <c r="P250" s="60">
        <f>IFERROR(VLOOKUP(#REF!,$H$2:$J$336,3,0),0)</f>
        <v>0</v>
      </c>
      <c r="Z250" s="68"/>
      <c r="AA250" s="68"/>
      <c r="AO250" s="68"/>
      <c r="AP250" s="68"/>
    </row>
    <row r="251" spans="1:42" s="60" customFormat="1" x14ac:dyDescent="0.3">
      <c r="A251" s="60" t="s">
        <v>188</v>
      </c>
      <c r="B251" s="60" t="s">
        <v>170</v>
      </c>
      <c r="C251" s="66" t="s">
        <v>58</v>
      </c>
      <c r="D251" s="66">
        <v>80000</v>
      </c>
      <c r="E251" s="72" t="s">
        <v>283</v>
      </c>
      <c r="F251" s="62" t="s">
        <v>267</v>
      </c>
      <c r="G251" s="60" t="s">
        <v>30</v>
      </c>
      <c r="H251" s="60" t="s">
        <v>109</v>
      </c>
      <c r="I251" s="60" t="s">
        <v>74</v>
      </c>
      <c r="J251" s="60" t="s">
        <v>74</v>
      </c>
      <c r="K251" s="27">
        <v>0</v>
      </c>
      <c r="L251" s="66" t="s">
        <v>74</v>
      </c>
      <c r="M251" s="66" t="s">
        <v>74</v>
      </c>
      <c r="N251" s="66" t="s">
        <v>74</v>
      </c>
      <c r="O251" s="66" t="s">
        <v>74</v>
      </c>
      <c r="P251" s="60">
        <f>IFERROR(VLOOKUP(#REF!,$H$2:$J$336,3,0),0)</f>
        <v>0</v>
      </c>
      <c r="Z251" s="68"/>
      <c r="AA251" s="68"/>
      <c r="AO251" s="68"/>
      <c r="AP251" s="68"/>
    </row>
    <row r="252" spans="1:42" s="60" customFormat="1" x14ac:dyDescent="0.3">
      <c r="A252" s="60" t="s">
        <v>188</v>
      </c>
      <c r="B252" s="60" t="s">
        <v>170</v>
      </c>
      <c r="C252" s="66" t="s">
        <v>58</v>
      </c>
      <c r="D252" s="66">
        <v>80000</v>
      </c>
      <c r="E252" s="72" t="s">
        <v>283</v>
      </c>
      <c r="F252" s="62" t="s">
        <v>266</v>
      </c>
      <c r="G252" s="60" t="s">
        <v>30</v>
      </c>
      <c r="H252" s="60" t="s">
        <v>95</v>
      </c>
      <c r="I252" s="60" t="s">
        <v>74</v>
      </c>
      <c r="J252" s="60" t="s">
        <v>74</v>
      </c>
      <c r="K252" s="27">
        <v>0</v>
      </c>
      <c r="L252" s="66" t="s">
        <v>74</v>
      </c>
      <c r="M252" s="66" t="s">
        <v>74</v>
      </c>
      <c r="N252" s="66" t="s">
        <v>74</v>
      </c>
      <c r="O252" s="66" t="s">
        <v>74</v>
      </c>
      <c r="P252" s="60">
        <f>IFERROR(VLOOKUP(#REF!,$H$2:$J$336,3,0),0)</f>
        <v>0</v>
      </c>
      <c r="Z252" s="68"/>
      <c r="AA252" s="68"/>
      <c r="AO252" s="68"/>
      <c r="AP252" s="68"/>
    </row>
    <row r="253" spans="1:42" s="60" customFormat="1" x14ac:dyDescent="0.3">
      <c r="A253" s="60" t="s">
        <v>188</v>
      </c>
      <c r="B253" s="60" t="s">
        <v>170</v>
      </c>
      <c r="C253" s="66" t="s">
        <v>58</v>
      </c>
      <c r="D253" s="66">
        <v>80000</v>
      </c>
      <c r="E253" s="72" t="s">
        <v>283</v>
      </c>
      <c r="F253" s="62" t="s">
        <v>267</v>
      </c>
      <c r="G253" s="60" t="s">
        <v>30</v>
      </c>
      <c r="H253" s="60" t="s">
        <v>95</v>
      </c>
      <c r="I253" s="60" t="s">
        <v>74</v>
      </c>
      <c r="J253" s="60" t="s">
        <v>74</v>
      </c>
      <c r="K253" s="27">
        <v>0</v>
      </c>
      <c r="L253" s="66" t="s">
        <v>74</v>
      </c>
      <c r="M253" s="66" t="s">
        <v>74</v>
      </c>
      <c r="N253" s="66" t="s">
        <v>74</v>
      </c>
      <c r="O253" s="66" t="s">
        <v>74</v>
      </c>
      <c r="P253" s="60">
        <f>IFERROR(VLOOKUP(#REF!,$H$2:$J$336,3,0),0)</f>
        <v>0</v>
      </c>
      <c r="Z253" s="68"/>
      <c r="AA253" s="68"/>
      <c r="AO253" s="68"/>
      <c r="AP253" s="68"/>
    </row>
    <row r="254" spans="1:42" s="60" customFormat="1" x14ac:dyDescent="0.3">
      <c r="A254" s="60" t="s">
        <v>188</v>
      </c>
      <c r="B254" s="60" t="s">
        <v>170</v>
      </c>
      <c r="C254" s="66" t="s">
        <v>58</v>
      </c>
      <c r="D254" s="66">
        <v>80000</v>
      </c>
      <c r="E254" s="72" t="s">
        <v>283</v>
      </c>
      <c r="F254" s="62" t="s">
        <v>267</v>
      </c>
      <c r="G254" s="60" t="s">
        <v>30</v>
      </c>
      <c r="H254" s="60" t="s">
        <v>36</v>
      </c>
      <c r="I254" s="60" t="s">
        <v>190</v>
      </c>
      <c r="J254" s="60" t="s">
        <v>92</v>
      </c>
      <c r="K254" s="27">
        <v>3.0576929183467744E-3</v>
      </c>
      <c r="L254" s="66" t="s">
        <v>74</v>
      </c>
      <c r="M254" s="66" t="s">
        <v>74</v>
      </c>
      <c r="N254" s="66" t="s">
        <v>74</v>
      </c>
      <c r="O254" s="66" t="s">
        <v>74</v>
      </c>
      <c r="P254" s="60">
        <f>$K254*VLOOKUP($J254,'Source Data'!$A$3:$P$184,'Source Data'!P$1,FALSE)</f>
        <v>8.6226940297379033E-3</v>
      </c>
      <c r="Z254" s="68"/>
      <c r="AA254" s="68"/>
      <c r="AO254" s="68"/>
      <c r="AP254" s="68"/>
    </row>
    <row r="255" spans="1:42" s="60" customFormat="1" x14ac:dyDescent="0.3">
      <c r="A255" s="60" t="s">
        <v>188</v>
      </c>
      <c r="B255" s="60" t="s">
        <v>170</v>
      </c>
      <c r="C255" s="66" t="s">
        <v>58</v>
      </c>
      <c r="D255" s="66">
        <v>80000</v>
      </c>
      <c r="E255" s="72" t="s">
        <v>283</v>
      </c>
      <c r="F255" s="62" t="s">
        <v>267</v>
      </c>
      <c r="G255" s="60" t="s">
        <v>30</v>
      </c>
      <c r="H255" s="60" t="s">
        <v>36</v>
      </c>
      <c r="I255" s="60" t="s">
        <v>75</v>
      </c>
      <c r="J255" s="60" t="s">
        <v>36</v>
      </c>
      <c r="K255" s="27">
        <v>3.5740725806451615E-2</v>
      </c>
      <c r="L255" s="66" t="s">
        <v>74</v>
      </c>
      <c r="M255" s="66" t="s">
        <v>74</v>
      </c>
      <c r="N255" s="66" t="s">
        <v>74</v>
      </c>
      <c r="O255" s="66" t="s">
        <v>74</v>
      </c>
      <c r="P255" s="60">
        <f>$K255*VLOOKUP($J255,'Source Data'!$A$3:$P$184,'Source Data'!P$1,FALSE)</f>
        <v>0.22588138709677422</v>
      </c>
      <c r="Z255" s="68"/>
      <c r="AA255" s="68"/>
      <c r="AO255" s="68"/>
      <c r="AP255" s="68"/>
    </row>
    <row r="256" spans="1:42" s="60" customFormat="1" x14ac:dyDescent="0.3">
      <c r="A256" s="60" t="s">
        <v>188</v>
      </c>
      <c r="B256" s="60" t="s">
        <v>170</v>
      </c>
      <c r="C256" s="66" t="s">
        <v>58</v>
      </c>
      <c r="D256" s="66">
        <v>80000</v>
      </c>
      <c r="E256" s="72" t="s">
        <v>283</v>
      </c>
      <c r="F256" s="62" t="s">
        <v>266</v>
      </c>
      <c r="G256" s="60" t="s">
        <v>30</v>
      </c>
      <c r="H256" s="60" t="s">
        <v>110</v>
      </c>
      <c r="I256" s="60" t="s">
        <v>74</v>
      </c>
      <c r="J256" s="60" t="s">
        <v>74</v>
      </c>
      <c r="K256" s="27">
        <v>0</v>
      </c>
      <c r="L256" s="66" t="s">
        <v>74</v>
      </c>
      <c r="M256" s="66" t="s">
        <v>74</v>
      </c>
      <c r="N256" s="66" t="s">
        <v>74</v>
      </c>
      <c r="O256" s="66" t="s">
        <v>74</v>
      </c>
      <c r="P256" s="60">
        <f>IFERROR(VLOOKUP(#REF!,$H$2:$J$336,3,0),0)</f>
        <v>0</v>
      </c>
      <c r="Z256" s="68"/>
      <c r="AA256" s="68"/>
      <c r="AO256" s="68"/>
      <c r="AP256" s="68"/>
    </row>
    <row r="257" spans="1:42" s="60" customFormat="1" x14ac:dyDescent="0.3">
      <c r="A257" s="60" t="s">
        <v>188</v>
      </c>
      <c r="B257" s="60" t="s">
        <v>170</v>
      </c>
      <c r="C257" s="66" t="s">
        <v>58</v>
      </c>
      <c r="D257" s="66">
        <v>80000</v>
      </c>
      <c r="E257" s="72" t="s">
        <v>283</v>
      </c>
      <c r="F257" s="62" t="s">
        <v>267</v>
      </c>
      <c r="G257" s="60" t="s">
        <v>30</v>
      </c>
      <c r="H257" s="60" t="s">
        <v>110</v>
      </c>
      <c r="I257" s="60" t="s">
        <v>74</v>
      </c>
      <c r="J257" s="60" t="s">
        <v>74</v>
      </c>
      <c r="K257" s="27">
        <v>0</v>
      </c>
      <c r="L257" s="66" t="s">
        <v>74</v>
      </c>
      <c r="M257" s="66" t="s">
        <v>74</v>
      </c>
      <c r="N257" s="66" t="s">
        <v>74</v>
      </c>
      <c r="O257" s="66" t="s">
        <v>74</v>
      </c>
      <c r="P257" s="60">
        <f>IFERROR(VLOOKUP(#REF!,$H$2:$J$336,3,0),0)</f>
        <v>0</v>
      </c>
      <c r="Z257" s="68"/>
      <c r="AA257" s="68"/>
      <c r="AO257" s="68"/>
      <c r="AP257" s="68"/>
    </row>
    <row r="258" spans="1:42" s="60" customFormat="1" x14ac:dyDescent="0.3">
      <c r="A258" s="60" t="s">
        <v>188</v>
      </c>
      <c r="B258" s="60" t="s">
        <v>170</v>
      </c>
      <c r="C258" s="66" t="s">
        <v>58</v>
      </c>
      <c r="D258" s="66">
        <v>80000</v>
      </c>
      <c r="E258" s="72" t="s">
        <v>283</v>
      </c>
      <c r="F258" s="62" t="s">
        <v>267</v>
      </c>
      <c r="G258" s="60" t="s">
        <v>30</v>
      </c>
      <c r="H258" s="60" t="s">
        <v>37</v>
      </c>
      <c r="I258" s="60" t="s">
        <v>75</v>
      </c>
      <c r="J258" s="60" t="s">
        <v>37</v>
      </c>
      <c r="K258" s="27">
        <v>1.6074193548387097E-2</v>
      </c>
      <c r="L258" s="66" t="s">
        <v>74</v>
      </c>
      <c r="M258" s="66" t="s">
        <v>74</v>
      </c>
      <c r="N258" s="66" t="s">
        <v>74</v>
      </c>
      <c r="O258" s="66" t="s">
        <v>74</v>
      </c>
      <c r="P258" s="60">
        <f>$K258*VLOOKUP($J258,'Source Data'!$A$3:$P$184,'Source Data'!P$1,FALSE)</f>
        <v>1.3873636451612902E-3</v>
      </c>
      <c r="Z258" s="68"/>
      <c r="AA258" s="68"/>
      <c r="AO258" s="68"/>
      <c r="AP258" s="68"/>
    </row>
    <row r="259" spans="1:42" s="60" customFormat="1" x14ac:dyDescent="0.3">
      <c r="A259" s="60" t="s">
        <v>161</v>
      </c>
      <c r="B259" s="69" t="s">
        <v>169</v>
      </c>
      <c r="C259" s="66" t="s">
        <v>58</v>
      </c>
      <c r="D259" s="70">
        <v>80000</v>
      </c>
      <c r="E259" s="72" t="s">
        <v>283</v>
      </c>
      <c r="F259" s="62" t="s">
        <v>259</v>
      </c>
      <c r="G259" s="54" t="s">
        <v>45</v>
      </c>
      <c r="H259" s="60" t="s">
        <v>74</v>
      </c>
      <c r="I259" s="54" t="s">
        <v>176</v>
      </c>
      <c r="J259" s="54" t="s">
        <v>51</v>
      </c>
      <c r="K259" s="27">
        <v>0.81377403472859478</v>
      </c>
      <c r="L259" s="66" t="s">
        <v>74</v>
      </c>
      <c r="M259" s="66" t="s">
        <v>74</v>
      </c>
      <c r="N259" s="66" t="s">
        <v>74</v>
      </c>
      <c r="O259" s="66" t="s">
        <v>74</v>
      </c>
      <c r="P259" s="60">
        <f>$K259*VLOOKUP($J259,'Source Data'!$A$28:$P$184,'Source Data'!P$1,FALSE)</f>
        <v>1.7821651360556225</v>
      </c>
      <c r="Z259" s="68"/>
      <c r="AA259" s="68"/>
      <c r="AO259" s="68"/>
      <c r="AP259" s="68"/>
    </row>
    <row r="260" spans="1:42" s="60" customFormat="1" x14ac:dyDescent="0.3">
      <c r="A260" s="60" t="s">
        <v>161</v>
      </c>
      <c r="B260" s="69" t="s">
        <v>169</v>
      </c>
      <c r="C260" s="66" t="s">
        <v>58</v>
      </c>
      <c r="D260" s="70">
        <v>80000</v>
      </c>
      <c r="E260" s="72" t="s">
        <v>283</v>
      </c>
      <c r="F260" s="62" t="s">
        <v>259</v>
      </c>
      <c r="G260" s="54" t="s">
        <v>45</v>
      </c>
      <c r="H260" s="60" t="s">
        <v>74</v>
      </c>
      <c r="I260" s="54" t="s">
        <v>176</v>
      </c>
      <c r="J260" s="54" t="s">
        <v>73</v>
      </c>
      <c r="K260" s="27">
        <v>7.7061480906331623E-2</v>
      </c>
      <c r="L260" s="66" t="s">
        <v>74</v>
      </c>
      <c r="M260" s="66" t="s">
        <v>74</v>
      </c>
      <c r="N260" s="66" t="s">
        <v>74</v>
      </c>
      <c r="O260" s="66" t="s">
        <v>74</v>
      </c>
      <c r="P260" s="60">
        <f>$K260*VLOOKUP($J260,'Source Data'!$A$28:$P$184,'Source Data'!P$1,FALSE)</f>
        <v>0.17385070092468413</v>
      </c>
      <c r="Z260" s="68"/>
      <c r="AA260" s="68"/>
      <c r="AO260" s="68"/>
      <c r="AP260" s="68"/>
    </row>
    <row r="261" spans="1:42" s="60" customFormat="1" x14ac:dyDescent="0.3">
      <c r="A261" s="60" t="s">
        <v>161</v>
      </c>
      <c r="B261" s="69" t="s">
        <v>169</v>
      </c>
      <c r="C261" s="66" t="s">
        <v>58</v>
      </c>
      <c r="D261" s="70">
        <v>80000</v>
      </c>
      <c r="E261" s="72" t="s">
        <v>283</v>
      </c>
      <c r="F261" s="62" t="s">
        <v>259</v>
      </c>
      <c r="G261" s="54" t="s">
        <v>52</v>
      </c>
      <c r="H261" s="60" t="s">
        <v>74</v>
      </c>
      <c r="I261" s="54" t="s">
        <v>176</v>
      </c>
      <c r="J261" s="54" t="s">
        <v>216</v>
      </c>
      <c r="K261" s="27">
        <v>1.383165649043552</v>
      </c>
      <c r="L261" s="66" t="s">
        <v>74</v>
      </c>
      <c r="M261" s="66" t="s">
        <v>74</v>
      </c>
      <c r="N261" s="66" t="s">
        <v>74</v>
      </c>
      <c r="O261" s="66" t="s">
        <v>74</v>
      </c>
      <c r="P261" s="60">
        <f>$K261*VLOOKUP($J261,'Source Data'!$A$28:$P$184,'Source Data'!P$1,FALSE)</f>
        <v>3.9835170692454298</v>
      </c>
      <c r="Z261" s="68"/>
      <c r="AA261" s="68"/>
      <c r="AO261" s="68"/>
      <c r="AP261" s="68"/>
    </row>
    <row r="262" spans="1:42" s="60" customFormat="1" ht="14.25" customHeight="1" x14ac:dyDescent="0.3">
      <c r="A262" s="60" t="s">
        <v>161</v>
      </c>
      <c r="B262" s="69" t="s">
        <v>169</v>
      </c>
      <c r="C262" s="66" t="s">
        <v>58</v>
      </c>
      <c r="D262" s="70">
        <v>80000</v>
      </c>
      <c r="E262" s="72" t="s">
        <v>283</v>
      </c>
      <c r="F262" s="62" t="s">
        <v>259</v>
      </c>
      <c r="G262" s="54" t="s">
        <v>52</v>
      </c>
      <c r="H262" s="60" t="s">
        <v>74</v>
      </c>
      <c r="I262" s="54" t="s">
        <v>176</v>
      </c>
      <c r="J262" s="54" t="s">
        <v>54</v>
      </c>
      <c r="K262" s="27">
        <v>0.13504145196583611</v>
      </c>
      <c r="L262" s="66" t="s">
        <v>74</v>
      </c>
      <c r="M262" s="66" t="s">
        <v>74</v>
      </c>
      <c r="N262" s="66" t="s">
        <v>74</v>
      </c>
      <c r="O262" s="66" t="s">
        <v>74</v>
      </c>
      <c r="P262" s="60">
        <f>$K262*VLOOKUP($J262,'Source Data'!$A$28:$P$184,'Source Data'!P$1,FALSE)</f>
        <v>0.43078223177101721</v>
      </c>
      <c r="Z262" s="68"/>
      <c r="AA262" s="68"/>
      <c r="AO262" s="68"/>
      <c r="AP262" s="68"/>
    </row>
    <row r="263" spans="1:42" s="60" customFormat="1" ht="14.25" customHeight="1" x14ac:dyDescent="0.3">
      <c r="A263" s="60" t="s">
        <v>161</v>
      </c>
      <c r="B263" s="69" t="s">
        <v>169</v>
      </c>
      <c r="C263" s="66" t="s">
        <v>58</v>
      </c>
      <c r="D263" s="70">
        <v>80000</v>
      </c>
      <c r="E263" s="72" t="s">
        <v>283</v>
      </c>
      <c r="F263" s="62" t="s">
        <v>258</v>
      </c>
      <c r="G263" s="54" t="s">
        <v>45</v>
      </c>
      <c r="H263" s="60" t="s">
        <v>74</v>
      </c>
      <c r="I263" s="54" t="s">
        <v>176</v>
      </c>
      <c r="J263" s="54" t="s">
        <v>51</v>
      </c>
      <c r="K263" s="27">
        <v>0.81377403472859478</v>
      </c>
      <c r="L263" s="66" t="s">
        <v>74</v>
      </c>
      <c r="M263" s="66" t="s">
        <v>74</v>
      </c>
      <c r="N263" s="66" t="s">
        <v>74</v>
      </c>
      <c r="O263" s="66" t="s">
        <v>74</v>
      </c>
      <c r="P263" s="60">
        <f>$K263*VLOOKUP($J263,'Source Data'!$A$28:$P$184,'Source Data'!P$1,FALSE)</f>
        <v>1.7821651360556225</v>
      </c>
      <c r="Z263" s="68"/>
      <c r="AA263" s="68"/>
      <c r="AO263" s="68"/>
      <c r="AP263" s="68"/>
    </row>
    <row r="264" spans="1:42" s="60" customFormat="1" ht="14.25" customHeight="1" x14ac:dyDescent="0.3">
      <c r="A264" s="60" t="s">
        <v>161</v>
      </c>
      <c r="B264" s="69" t="s">
        <v>169</v>
      </c>
      <c r="C264" s="66" t="s">
        <v>58</v>
      </c>
      <c r="D264" s="70">
        <v>80000</v>
      </c>
      <c r="E264" s="72" t="s">
        <v>283</v>
      </c>
      <c r="F264" s="62" t="s">
        <v>258</v>
      </c>
      <c r="G264" s="54" t="s">
        <v>45</v>
      </c>
      <c r="H264" s="60" t="s">
        <v>74</v>
      </c>
      <c r="I264" s="54" t="s">
        <v>176</v>
      </c>
      <c r="J264" s="54" t="s">
        <v>73</v>
      </c>
      <c r="K264" s="27">
        <v>7.7061480906331623E-2</v>
      </c>
      <c r="L264" s="66" t="s">
        <v>74</v>
      </c>
      <c r="M264" s="66" t="s">
        <v>74</v>
      </c>
      <c r="N264" s="66" t="s">
        <v>74</v>
      </c>
      <c r="O264" s="66" t="s">
        <v>74</v>
      </c>
      <c r="P264" s="60">
        <f>$K264*VLOOKUP($J264,'Source Data'!$A$28:$P$184,'Source Data'!P$1,FALSE)</f>
        <v>0.17385070092468413</v>
      </c>
      <c r="Z264" s="68"/>
      <c r="AA264" s="68"/>
      <c r="AO264" s="68"/>
      <c r="AP264" s="68"/>
    </row>
    <row r="265" spans="1:42" s="60" customFormat="1" ht="14.25" customHeight="1" x14ac:dyDescent="0.3">
      <c r="A265" s="60" t="s">
        <v>161</v>
      </c>
      <c r="B265" s="69" t="s">
        <v>169</v>
      </c>
      <c r="C265" s="66" t="s">
        <v>58</v>
      </c>
      <c r="D265" s="70">
        <v>80000</v>
      </c>
      <c r="E265" s="72" t="s">
        <v>283</v>
      </c>
      <c r="F265" s="62" t="s">
        <v>258</v>
      </c>
      <c r="G265" s="54" t="s">
        <v>52</v>
      </c>
      <c r="H265" s="60" t="s">
        <v>74</v>
      </c>
      <c r="I265" s="54" t="s">
        <v>176</v>
      </c>
      <c r="J265" s="54" t="s">
        <v>216</v>
      </c>
      <c r="K265" s="27">
        <v>1.383165649043552</v>
      </c>
      <c r="L265" s="66" t="s">
        <v>74</v>
      </c>
      <c r="M265" s="66" t="s">
        <v>74</v>
      </c>
      <c r="N265" s="66" t="s">
        <v>74</v>
      </c>
      <c r="O265" s="66" t="s">
        <v>74</v>
      </c>
      <c r="P265" s="60">
        <f>$K265*VLOOKUP($J265,'Source Data'!$A$28:$P$184,'Source Data'!P$1,FALSE)</f>
        <v>3.9835170692454298</v>
      </c>
      <c r="Z265" s="68"/>
      <c r="AA265" s="68"/>
      <c r="AO265" s="68"/>
      <c r="AP265" s="68"/>
    </row>
    <row r="266" spans="1:42" s="60" customFormat="1" ht="14.25" customHeight="1" x14ac:dyDescent="0.3">
      <c r="A266" s="60" t="s">
        <v>161</v>
      </c>
      <c r="B266" s="69" t="s">
        <v>169</v>
      </c>
      <c r="C266" s="66" t="s">
        <v>58</v>
      </c>
      <c r="D266" s="70">
        <v>80000</v>
      </c>
      <c r="E266" s="72" t="s">
        <v>283</v>
      </c>
      <c r="F266" s="62" t="s">
        <v>258</v>
      </c>
      <c r="G266" s="54" t="s">
        <v>52</v>
      </c>
      <c r="H266" s="60" t="s">
        <v>74</v>
      </c>
      <c r="I266" s="54" t="s">
        <v>176</v>
      </c>
      <c r="J266" s="54" t="s">
        <v>54</v>
      </c>
      <c r="K266" s="27">
        <v>0.13504145196583611</v>
      </c>
      <c r="L266" s="66" t="s">
        <v>74</v>
      </c>
      <c r="M266" s="66" t="s">
        <v>74</v>
      </c>
      <c r="N266" s="66" t="s">
        <v>74</v>
      </c>
      <c r="O266" s="66" t="s">
        <v>74</v>
      </c>
      <c r="P266" s="60">
        <f>$K266*VLOOKUP($J266,'Source Data'!$A$28:$P$184,'Source Data'!P$1,FALSE)</f>
        <v>0.43078223177101721</v>
      </c>
      <c r="Z266" s="68"/>
      <c r="AA266" s="68"/>
      <c r="AO266" s="68"/>
      <c r="AP266" s="68"/>
    </row>
    <row r="267" spans="1:42" s="60" customFormat="1" ht="14.25" customHeight="1" x14ac:dyDescent="0.3">
      <c r="A267" s="60" t="s">
        <v>161</v>
      </c>
      <c r="B267" s="60" t="s">
        <v>170</v>
      </c>
      <c r="C267" s="66" t="s">
        <v>58</v>
      </c>
      <c r="D267" s="70">
        <v>80000</v>
      </c>
      <c r="E267" s="72" t="s">
        <v>283</v>
      </c>
      <c r="F267" s="62" t="s">
        <v>266</v>
      </c>
      <c r="G267" s="54" t="s">
        <v>45</v>
      </c>
      <c r="H267" s="60" t="s">
        <v>74</v>
      </c>
      <c r="I267" s="54" t="s">
        <v>176</v>
      </c>
      <c r="J267" s="54" t="s">
        <v>51</v>
      </c>
      <c r="K267" s="27">
        <v>0.81377403472859478</v>
      </c>
      <c r="L267" s="66" t="s">
        <v>74</v>
      </c>
      <c r="M267" s="66" t="s">
        <v>74</v>
      </c>
      <c r="N267" s="66" t="s">
        <v>74</v>
      </c>
      <c r="O267" s="66" t="s">
        <v>74</v>
      </c>
      <c r="P267" s="60">
        <f>$K267*VLOOKUP($J267,'Source Data'!$A$28:$P$184,'Source Data'!P$1,FALSE)</f>
        <v>1.7821651360556225</v>
      </c>
      <c r="Z267" s="68"/>
      <c r="AA267" s="68"/>
      <c r="AO267" s="68"/>
      <c r="AP267" s="68"/>
    </row>
    <row r="268" spans="1:42" s="60" customFormat="1" ht="14.25" customHeight="1" x14ac:dyDescent="0.3">
      <c r="A268" s="60" t="s">
        <v>161</v>
      </c>
      <c r="B268" s="60" t="s">
        <v>170</v>
      </c>
      <c r="C268" s="66" t="s">
        <v>58</v>
      </c>
      <c r="D268" s="70">
        <v>80000</v>
      </c>
      <c r="E268" s="72" t="s">
        <v>283</v>
      </c>
      <c r="F268" s="62" t="s">
        <v>266</v>
      </c>
      <c r="G268" s="54" t="s">
        <v>45</v>
      </c>
      <c r="H268" s="60" t="s">
        <v>74</v>
      </c>
      <c r="I268" s="54" t="s">
        <v>176</v>
      </c>
      <c r="J268" s="54" t="s">
        <v>73</v>
      </c>
      <c r="K268" s="27">
        <v>7.7061480906331623E-2</v>
      </c>
      <c r="L268" s="66" t="s">
        <v>74</v>
      </c>
      <c r="M268" s="66" t="s">
        <v>74</v>
      </c>
      <c r="N268" s="66" t="s">
        <v>74</v>
      </c>
      <c r="O268" s="66" t="s">
        <v>74</v>
      </c>
      <c r="P268" s="60">
        <f>$K268*VLOOKUP($J268,'Source Data'!$A$28:$P$184,'Source Data'!P$1,FALSE)</f>
        <v>0.17385070092468413</v>
      </c>
      <c r="Z268" s="68"/>
      <c r="AA268" s="68"/>
      <c r="AO268" s="68"/>
      <c r="AP268" s="68"/>
    </row>
    <row r="269" spans="1:42" s="60" customFormat="1" ht="14.25" customHeight="1" x14ac:dyDescent="0.3">
      <c r="A269" s="60" t="s">
        <v>161</v>
      </c>
      <c r="B269" s="60" t="s">
        <v>170</v>
      </c>
      <c r="C269" s="66" t="s">
        <v>58</v>
      </c>
      <c r="D269" s="70">
        <v>80000</v>
      </c>
      <c r="E269" s="72" t="s">
        <v>283</v>
      </c>
      <c r="F269" s="62" t="s">
        <v>266</v>
      </c>
      <c r="G269" s="54" t="s">
        <v>52</v>
      </c>
      <c r="H269" s="60" t="s">
        <v>74</v>
      </c>
      <c r="I269" s="54" t="s">
        <v>176</v>
      </c>
      <c r="J269" s="54" t="s">
        <v>216</v>
      </c>
      <c r="K269" s="27">
        <v>1.383165649043552</v>
      </c>
      <c r="L269" s="66" t="s">
        <v>74</v>
      </c>
      <c r="M269" s="66" t="s">
        <v>74</v>
      </c>
      <c r="N269" s="66" t="s">
        <v>74</v>
      </c>
      <c r="O269" s="66" t="s">
        <v>74</v>
      </c>
      <c r="P269" s="60">
        <f>$K269*VLOOKUP($J269,'Source Data'!$A$28:$P$184,'Source Data'!P$1,FALSE)</f>
        <v>3.9835170692454298</v>
      </c>
      <c r="Z269" s="68"/>
      <c r="AA269" s="68"/>
      <c r="AO269" s="68"/>
      <c r="AP269" s="68"/>
    </row>
    <row r="270" spans="1:42" s="60" customFormat="1" ht="14.25" customHeight="1" x14ac:dyDescent="0.3">
      <c r="A270" s="60" t="s">
        <v>161</v>
      </c>
      <c r="B270" s="60" t="s">
        <v>170</v>
      </c>
      <c r="C270" s="66" t="s">
        <v>58</v>
      </c>
      <c r="D270" s="70">
        <v>80000</v>
      </c>
      <c r="E270" s="72" t="s">
        <v>283</v>
      </c>
      <c r="F270" s="62" t="s">
        <v>266</v>
      </c>
      <c r="G270" s="54" t="s">
        <v>52</v>
      </c>
      <c r="H270" s="60" t="s">
        <v>74</v>
      </c>
      <c r="I270" s="54" t="s">
        <v>176</v>
      </c>
      <c r="J270" s="54" t="s">
        <v>54</v>
      </c>
      <c r="K270" s="27">
        <v>0.13504145196583611</v>
      </c>
      <c r="L270" s="66" t="s">
        <v>74</v>
      </c>
      <c r="M270" s="66" t="s">
        <v>74</v>
      </c>
      <c r="N270" s="66" t="s">
        <v>74</v>
      </c>
      <c r="O270" s="66" t="s">
        <v>74</v>
      </c>
      <c r="P270" s="60">
        <f>$K270*VLOOKUP($J270,'Source Data'!$A$28:$P$184,'Source Data'!P$1,FALSE)</f>
        <v>0.43078223177101721</v>
      </c>
      <c r="Z270" s="68"/>
      <c r="AA270" s="68"/>
      <c r="AO270" s="68"/>
      <c r="AP270" s="68"/>
    </row>
    <row r="271" spans="1:42" s="60" customFormat="1" ht="14.25" customHeight="1" x14ac:dyDescent="0.3">
      <c r="A271" s="60" t="s">
        <v>161</v>
      </c>
      <c r="B271" s="60" t="s">
        <v>170</v>
      </c>
      <c r="C271" s="66" t="s">
        <v>58</v>
      </c>
      <c r="D271" s="70">
        <v>80000</v>
      </c>
      <c r="E271" s="72" t="s">
        <v>283</v>
      </c>
      <c r="F271" s="62" t="s">
        <v>267</v>
      </c>
      <c r="G271" s="54" t="s">
        <v>45</v>
      </c>
      <c r="H271" s="60" t="s">
        <v>74</v>
      </c>
      <c r="I271" s="54" t="s">
        <v>176</v>
      </c>
      <c r="J271" s="54" t="s">
        <v>51</v>
      </c>
      <c r="K271" s="27">
        <v>0.81377403472859478</v>
      </c>
      <c r="L271" s="66" t="s">
        <v>74</v>
      </c>
      <c r="M271" s="66" t="s">
        <v>74</v>
      </c>
      <c r="N271" s="66" t="s">
        <v>74</v>
      </c>
      <c r="O271" s="66" t="s">
        <v>74</v>
      </c>
      <c r="P271" s="60">
        <f>$K271*VLOOKUP($J271,'Source Data'!$A$28:$P$184,'Source Data'!P$1,FALSE)</f>
        <v>1.7821651360556225</v>
      </c>
      <c r="Z271" s="68"/>
      <c r="AA271" s="68"/>
      <c r="AO271" s="68"/>
      <c r="AP271" s="68"/>
    </row>
    <row r="272" spans="1:42" s="60" customFormat="1" ht="14.25" customHeight="1" x14ac:dyDescent="0.3">
      <c r="A272" s="60" t="s">
        <v>161</v>
      </c>
      <c r="B272" s="60" t="s">
        <v>170</v>
      </c>
      <c r="C272" s="66" t="s">
        <v>58</v>
      </c>
      <c r="D272" s="70">
        <v>80000</v>
      </c>
      <c r="E272" s="72" t="s">
        <v>283</v>
      </c>
      <c r="F272" s="62" t="s">
        <v>267</v>
      </c>
      <c r="G272" s="54" t="s">
        <v>45</v>
      </c>
      <c r="H272" s="60" t="s">
        <v>74</v>
      </c>
      <c r="I272" s="54" t="s">
        <v>176</v>
      </c>
      <c r="J272" s="54" t="s">
        <v>73</v>
      </c>
      <c r="K272" s="27">
        <v>7.7061480906331623E-2</v>
      </c>
      <c r="L272" s="66" t="s">
        <v>74</v>
      </c>
      <c r="M272" s="66" t="s">
        <v>74</v>
      </c>
      <c r="N272" s="66" t="s">
        <v>74</v>
      </c>
      <c r="O272" s="66" t="s">
        <v>74</v>
      </c>
      <c r="P272" s="60">
        <f>$K272*VLOOKUP($J272,'Source Data'!$A$28:$P$184,'Source Data'!P$1,FALSE)</f>
        <v>0.17385070092468413</v>
      </c>
      <c r="Z272" s="68"/>
      <c r="AA272" s="68"/>
      <c r="AO272" s="68"/>
      <c r="AP272" s="68"/>
    </row>
    <row r="273" spans="1:42" s="60" customFormat="1" ht="14.25" customHeight="1" x14ac:dyDescent="0.3">
      <c r="A273" s="60" t="s">
        <v>161</v>
      </c>
      <c r="B273" s="60" t="s">
        <v>170</v>
      </c>
      <c r="C273" s="66" t="s">
        <v>58</v>
      </c>
      <c r="D273" s="70">
        <v>80000</v>
      </c>
      <c r="E273" s="72" t="s">
        <v>283</v>
      </c>
      <c r="F273" s="62" t="s">
        <v>267</v>
      </c>
      <c r="G273" s="54" t="s">
        <v>52</v>
      </c>
      <c r="H273" s="60" t="s">
        <v>74</v>
      </c>
      <c r="I273" s="54" t="s">
        <v>176</v>
      </c>
      <c r="J273" s="54" t="s">
        <v>216</v>
      </c>
      <c r="K273" s="27">
        <v>1.383165649043552</v>
      </c>
      <c r="L273" s="66" t="s">
        <v>74</v>
      </c>
      <c r="M273" s="66" t="s">
        <v>74</v>
      </c>
      <c r="N273" s="66" t="s">
        <v>74</v>
      </c>
      <c r="O273" s="66" t="s">
        <v>74</v>
      </c>
      <c r="P273" s="60">
        <f>$K273*VLOOKUP($J273,'Source Data'!$A$28:$P$184,'Source Data'!P$1,FALSE)</f>
        <v>3.9835170692454298</v>
      </c>
      <c r="Z273" s="68"/>
      <c r="AA273" s="68"/>
      <c r="AO273" s="68"/>
      <c r="AP273" s="68"/>
    </row>
    <row r="274" spans="1:42" s="60" customFormat="1" ht="14.25" customHeight="1" x14ac:dyDescent="0.3">
      <c r="A274" s="60" t="s">
        <v>161</v>
      </c>
      <c r="B274" s="60" t="s">
        <v>170</v>
      </c>
      <c r="C274" s="66" t="s">
        <v>58</v>
      </c>
      <c r="D274" s="70">
        <v>80000</v>
      </c>
      <c r="E274" s="72" t="s">
        <v>283</v>
      </c>
      <c r="F274" s="62" t="s">
        <v>267</v>
      </c>
      <c r="G274" s="54" t="s">
        <v>52</v>
      </c>
      <c r="H274" s="60" t="s">
        <v>74</v>
      </c>
      <c r="I274" s="54" t="s">
        <v>176</v>
      </c>
      <c r="J274" s="54" t="s">
        <v>54</v>
      </c>
      <c r="K274" s="27">
        <v>0.13504145196583611</v>
      </c>
      <c r="L274" s="66" t="s">
        <v>74</v>
      </c>
      <c r="M274" s="66" t="s">
        <v>74</v>
      </c>
      <c r="N274" s="66" t="s">
        <v>74</v>
      </c>
      <c r="O274" s="66" t="s">
        <v>74</v>
      </c>
      <c r="P274" s="60">
        <f>$K274*VLOOKUP($J274,'Source Data'!$A$28:$P$184,'Source Data'!P$1,FALSE)</f>
        <v>0.43078223177101721</v>
      </c>
      <c r="Z274" s="68"/>
      <c r="AA274" s="68"/>
      <c r="AO274" s="68"/>
      <c r="AP274" s="68"/>
    </row>
    <row r="275" spans="1:42" s="60" customFormat="1" x14ac:dyDescent="0.3">
      <c r="A275" s="60" t="s">
        <v>187</v>
      </c>
      <c r="B275" s="60" t="s">
        <v>169</v>
      </c>
      <c r="C275" s="61" t="s">
        <v>70</v>
      </c>
      <c r="D275" s="61">
        <v>260000</v>
      </c>
      <c r="E275" s="64" t="s">
        <v>284</v>
      </c>
      <c r="F275" s="62" t="s">
        <v>260</v>
      </c>
      <c r="G275" s="60" t="s">
        <v>29</v>
      </c>
      <c r="H275" s="40" t="s">
        <v>74</v>
      </c>
      <c r="I275" s="40" t="s">
        <v>75</v>
      </c>
      <c r="J275" s="40" t="s">
        <v>40</v>
      </c>
      <c r="K275" s="27">
        <v>1.7340645161290322</v>
      </c>
      <c r="L275" s="64">
        <v>350</v>
      </c>
      <c r="M275" s="64">
        <v>500</v>
      </c>
      <c r="N275" s="64">
        <v>12</v>
      </c>
      <c r="O275" s="64">
        <v>18</v>
      </c>
      <c r="P275" s="60">
        <f>$K275*VLOOKUP($J275,'Source Data'!$A$28:$P$184,'Source Data'!P$1,FALSE)</f>
        <v>11.7790273313783</v>
      </c>
      <c r="Z275" s="68"/>
      <c r="AA275" s="68"/>
      <c r="AO275" s="68"/>
      <c r="AP275" s="68"/>
    </row>
    <row r="276" spans="1:42" s="60" customFormat="1" x14ac:dyDescent="0.3">
      <c r="A276" s="60" t="s">
        <v>187</v>
      </c>
      <c r="B276" s="60" t="s">
        <v>169</v>
      </c>
      <c r="C276" s="61" t="s">
        <v>70</v>
      </c>
      <c r="D276" s="61">
        <v>260000</v>
      </c>
      <c r="E276" s="64" t="s">
        <v>284</v>
      </c>
      <c r="F276" s="62" t="s">
        <v>260</v>
      </c>
      <c r="G276" s="60" t="s">
        <v>29</v>
      </c>
      <c r="H276" s="40" t="s">
        <v>74</v>
      </c>
      <c r="I276" s="40" t="s">
        <v>75</v>
      </c>
      <c r="J276" s="40" t="s">
        <v>222</v>
      </c>
      <c r="K276" s="27">
        <v>0.90539112903225816</v>
      </c>
      <c r="L276" s="64">
        <v>350</v>
      </c>
      <c r="M276" s="64">
        <v>500</v>
      </c>
      <c r="N276" s="64">
        <v>12</v>
      </c>
      <c r="O276" s="64">
        <v>18</v>
      </c>
      <c r="P276" s="60">
        <f>$K276*VLOOKUP($J276,'Source Data'!$A$28:$P$184,'Source Data'!P$1,FALSE)</f>
        <v>3.7184658369659989</v>
      </c>
      <c r="Z276" s="68"/>
      <c r="AA276" s="68"/>
      <c r="AO276" s="68"/>
      <c r="AP276" s="68"/>
    </row>
    <row r="277" spans="1:42" s="60" customFormat="1" x14ac:dyDescent="0.3">
      <c r="A277" s="60" t="s">
        <v>187</v>
      </c>
      <c r="B277" s="60" t="s">
        <v>169</v>
      </c>
      <c r="C277" s="61" t="s">
        <v>70</v>
      </c>
      <c r="D277" s="61">
        <v>260000</v>
      </c>
      <c r="E277" s="64" t="s">
        <v>284</v>
      </c>
      <c r="F277" s="62" t="s">
        <v>261</v>
      </c>
      <c r="G277" s="60" t="s">
        <v>64</v>
      </c>
      <c r="H277" s="40" t="s">
        <v>74</v>
      </c>
      <c r="I277" s="40" t="s">
        <v>75</v>
      </c>
      <c r="J277" s="40" t="s">
        <v>229</v>
      </c>
      <c r="K277" s="27">
        <v>2.074849596774194</v>
      </c>
      <c r="L277" s="64">
        <v>350</v>
      </c>
      <c r="M277" s="64">
        <v>500</v>
      </c>
      <c r="N277" s="64">
        <v>12</v>
      </c>
      <c r="O277" s="64">
        <v>18</v>
      </c>
      <c r="P277" s="60">
        <f>$K277*VLOOKUP($J277,'Source Data'!$A$28:$P$184,'Source Data'!P$1,FALSE)</f>
        <v>10.345842304867514</v>
      </c>
      <c r="Z277" s="68"/>
      <c r="AA277" s="68"/>
      <c r="AO277" s="68"/>
      <c r="AP277" s="68"/>
    </row>
    <row r="278" spans="1:42" s="60" customFormat="1" x14ac:dyDescent="0.3">
      <c r="A278" s="60" t="s">
        <v>187</v>
      </c>
      <c r="B278" s="60" t="s">
        <v>169</v>
      </c>
      <c r="C278" s="61" t="s">
        <v>70</v>
      </c>
      <c r="D278" s="61">
        <v>260000</v>
      </c>
      <c r="E278" s="64" t="s">
        <v>284</v>
      </c>
      <c r="F278" s="62" t="s">
        <v>261</v>
      </c>
      <c r="G278" s="60" t="s">
        <v>64</v>
      </c>
      <c r="H278" s="40" t="s">
        <v>74</v>
      </c>
      <c r="I278" s="40" t="s">
        <v>75</v>
      </c>
      <c r="J278" s="40" t="s">
        <v>67</v>
      </c>
      <c r="K278" s="27">
        <v>0.4091612903225807</v>
      </c>
      <c r="L278" s="64">
        <v>350</v>
      </c>
      <c r="M278" s="64">
        <v>500</v>
      </c>
      <c r="N278" s="64">
        <v>12</v>
      </c>
      <c r="O278" s="64">
        <v>18</v>
      </c>
      <c r="P278" s="60">
        <f>$K278*VLOOKUP($J278,'Source Data'!$A$28:$P$184,'Source Data'!P$1,FALSE)</f>
        <v>4.9721048672062009</v>
      </c>
      <c r="Z278" s="68"/>
      <c r="AA278" s="68"/>
      <c r="AO278" s="68"/>
      <c r="AP278" s="68"/>
    </row>
    <row r="279" spans="1:42" s="60" customFormat="1" x14ac:dyDescent="0.3">
      <c r="A279" s="60" t="s">
        <v>187</v>
      </c>
      <c r="B279" s="60" t="s">
        <v>169</v>
      </c>
      <c r="C279" s="61" t="s">
        <v>70</v>
      </c>
      <c r="D279" s="61">
        <v>260000</v>
      </c>
      <c r="E279" s="64" t="s">
        <v>284</v>
      </c>
      <c r="F279" s="62" t="s">
        <v>261</v>
      </c>
      <c r="G279" s="60" t="s">
        <v>64</v>
      </c>
      <c r="H279" s="40" t="s">
        <v>74</v>
      </c>
      <c r="I279" s="40" t="s">
        <v>75</v>
      </c>
      <c r="J279" s="40" t="s">
        <v>231</v>
      </c>
      <c r="K279" s="27">
        <v>1.578193548387097</v>
      </c>
      <c r="L279" s="64">
        <v>350</v>
      </c>
      <c r="M279" s="64">
        <v>500</v>
      </c>
      <c r="N279" s="64">
        <v>12</v>
      </c>
      <c r="O279" s="64">
        <v>18</v>
      </c>
      <c r="P279" s="60">
        <f>$K279*VLOOKUP($J279,'Source Data'!$A$28:$P$184,'Source Data'!P$1,FALSE)</f>
        <v>3.0171991935483877</v>
      </c>
      <c r="Z279" s="68"/>
      <c r="AA279" s="68"/>
      <c r="AO279" s="68"/>
      <c r="AP279" s="68"/>
    </row>
    <row r="280" spans="1:42" s="60" customFormat="1" x14ac:dyDescent="0.3">
      <c r="A280" s="60" t="s">
        <v>187</v>
      </c>
      <c r="B280" s="60" t="s">
        <v>169</v>
      </c>
      <c r="C280" s="61" t="s">
        <v>70</v>
      </c>
      <c r="D280" s="61">
        <v>260000</v>
      </c>
      <c r="E280" s="64" t="s">
        <v>284</v>
      </c>
      <c r="F280" s="62" t="s">
        <v>261</v>
      </c>
      <c r="G280" s="60" t="s">
        <v>64</v>
      </c>
      <c r="H280" s="40" t="s">
        <v>74</v>
      </c>
      <c r="I280" s="40" t="s">
        <v>75</v>
      </c>
      <c r="J280" s="40" t="s">
        <v>69</v>
      </c>
      <c r="K280" s="27">
        <v>0.425966129032258</v>
      </c>
      <c r="L280" s="64">
        <v>350</v>
      </c>
      <c r="M280" s="64">
        <v>500</v>
      </c>
      <c r="N280" s="64">
        <v>12</v>
      </c>
      <c r="O280" s="64">
        <v>18</v>
      </c>
      <c r="P280" s="60">
        <f>$K280*VLOOKUP($J280,'Source Data'!$A$28:$P$184,'Source Data'!P$1,FALSE)</f>
        <v>0.81436441196236542</v>
      </c>
      <c r="Z280" s="68"/>
      <c r="AA280" s="68"/>
      <c r="AO280" s="68"/>
      <c r="AP280" s="68"/>
    </row>
    <row r="281" spans="1:42" s="60" customFormat="1" x14ac:dyDescent="0.3">
      <c r="A281" s="60" t="s">
        <v>187</v>
      </c>
      <c r="B281" s="60" t="s">
        <v>170</v>
      </c>
      <c r="C281" s="66" t="s">
        <v>70</v>
      </c>
      <c r="D281" s="66">
        <v>260000</v>
      </c>
      <c r="E281" s="72" t="s">
        <v>284</v>
      </c>
      <c r="F281" s="62" t="s">
        <v>268</v>
      </c>
      <c r="G281" s="40" t="s">
        <v>71</v>
      </c>
      <c r="H281" s="40" t="s">
        <v>74</v>
      </c>
      <c r="I281" s="40" t="s">
        <v>176</v>
      </c>
      <c r="J281" s="63" t="s">
        <v>38</v>
      </c>
      <c r="K281" s="27">
        <v>4.2085161290322581</v>
      </c>
      <c r="L281" s="64">
        <v>400</v>
      </c>
      <c r="M281" s="64">
        <v>600</v>
      </c>
      <c r="N281" s="64">
        <v>10</v>
      </c>
      <c r="O281" s="64">
        <v>15</v>
      </c>
      <c r="P281" s="60">
        <f>$K281*VLOOKUP($J281,'Source Data'!$A$28:$P$184,'Source Data'!P$1,FALSE)</f>
        <v>10.10043870967742</v>
      </c>
      <c r="Z281" s="68"/>
      <c r="AA281" s="68"/>
      <c r="AO281" s="68"/>
      <c r="AP281" s="68"/>
    </row>
    <row r="282" spans="1:42" s="60" customFormat="1" x14ac:dyDescent="0.3">
      <c r="A282" s="60" t="s">
        <v>187</v>
      </c>
      <c r="B282" s="60" t="s">
        <v>170</v>
      </c>
      <c r="C282" s="66" t="s">
        <v>70</v>
      </c>
      <c r="D282" s="66">
        <v>260000</v>
      </c>
      <c r="E282" s="72" t="s">
        <v>284</v>
      </c>
      <c r="F282" s="62" t="s">
        <v>268</v>
      </c>
      <c r="G282" s="40" t="s">
        <v>71</v>
      </c>
      <c r="H282" s="40" t="s">
        <v>74</v>
      </c>
      <c r="I282" s="40" t="s">
        <v>176</v>
      </c>
      <c r="J282" s="63" t="s">
        <v>39</v>
      </c>
      <c r="K282" s="27">
        <v>0.18094427419354836</v>
      </c>
      <c r="L282" s="64">
        <v>400</v>
      </c>
      <c r="M282" s="64">
        <v>600</v>
      </c>
      <c r="N282" s="64">
        <v>10</v>
      </c>
      <c r="O282" s="64">
        <v>15</v>
      </c>
      <c r="P282" s="60">
        <f>$K282*VLOOKUP($J282,'Source Data'!$A$28:$P$184,'Source Data'!P$1,FALSE)</f>
        <v>0.96443298145161283</v>
      </c>
      <c r="Z282" s="68"/>
      <c r="AA282" s="68"/>
      <c r="AO282" s="68"/>
      <c r="AP282" s="68"/>
    </row>
    <row r="283" spans="1:42" s="60" customFormat="1" x14ac:dyDescent="0.3">
      <c r="A283" s="60" t="s">
        <v>187</v>
      </c>
      <c r="B283" s="60" t="s">
        <v>170</v>
      </c>
      <c r="C283" s="66" t="s">
        <v>70</v>
      </c>
      <c r="D283" s="66">
        <v>260000</v>
      </c>
      <c r="E283" s="72" t="s">
        <v>284</v>
      </c>
      <c r="F283" s="62" t="s">
        <v>268</v>
      </c>
      <c r="G283" s="40" t="s">
        <v>71</v>
      </c>
      <c r="H283" s="40" t="s">
        <v>74</v>
      </c>
      <c r="I283" s="40" t="s">
        <v>176</v>
      </c>
      <c r="J283" s="63" t="s">
        <v>221</v>
      </c>
      <c r="K283" s="27">
        <v>1.4928541935483872</v>
      </c>
      <c r="L283" s="64">
        <v>400</v>
      </c>
      <c r="M283" s="64">
        <v>600</v>
      </c>
      <c r="N283" s="64">
        <v>10</v>
      </c>
      <c r="O283" s="64">
        <v>15</v>
      </c>
      <c r="P283" s="60">
        <f>$K283*VLOOKUP($J283,'Source Data'!$A$28:$P$184,'Source Data'!P$1,FALSE)</f>
        <v>3.3678790606451612</v>
      </c>
      <c r="Z283" s="68"/>
      <c r="AA283" s="68"/>
      <c r="AO283" s="68"/>
      <c r="AP283" s="68"/>
    </row>
    <row r="284" spans="1:42" s="60" customFormat="1" x14ac:dyDescent="0.3">
      <c r="A284" s="60" t="s">
        <v>187</v>
      </c>
      <c r="B284" s="60" t="s">
        <v>170</v>
      </c>
      <c r="C284" s="66" t="s">
        <v>70</v>
      </c>
      <c r="D284" s="66">
        <v>260000</v>
      </c>
      <c r="E284" s="72" t="s">
        <v>284</v>
      </c>
      <c r="F284" s="62" t="s">
        <v>268</v>
      </c>
      <c r="G284" s="40" t="s">
        <v>71</v>
      </c>
      <c r="H284" s="40" t="s">
        <v>74</v>
      </c>
      <c r="I284" s="40" t="s">
        <v>176</v>
      </c>
      <c r="J284" s="63" t="s">
        <v>51</v>
      </c>
      <c r="K284" s="27">
        <v>1.681458064516129</v>
      </c>
      <c r="L284" s="64">
        <v>400</v>
      </c>
      <c r="M284" s="64">
        <v>600</v>
      </c>
      <c r="N284" s="64">
        <v>10</v>
      </c>
      <c r="O284" s="64">
        <v>15</v>
      </c>
      <c r="P284" s="60">
        <f>$K284*VLOOKUP($J284,'Source Data'!$A$28:$P$184,'Source Data'!P$1,FALSE)</f>
        <v>3.6823931612903222</v>
      </c>
      <c r="Z284" s="68"/>
      <c r="AA284" s="68"/>
      <c r="AO284" s="68"/>
      <c r="AP284" s="68"/>
    </row>
    <row r="285" spans="1:42" s="60" customFormat="1" x14ac:dyDescent="0.3">
      <c r="A285" s="60" t="s">
        <v>187</v>
      </c>
      <c r="B285" s="60" t="s">
        <v>170</v>
      </c>
      <c r="C285" s="66" t="s">
        <v>70</v>
      </c>
      <c r="D285" s="66">
        <v>260000</v>
      </c>
      <c r="E285" s="72" t="s">
        <v>284</v>
      </c>
      <c r="F285" s="62" t="s">
        <v>268</v>
      </c>
      <c r="G285" s="40" t="s">
        <v>71</v>
      </c>
      <c r="H285" s="40" t="s">
        <v>74</v>
      </c>
      <c r="I285" s="40" t="s">
        <v>176</v>
      </c>
      <c r="J285" s="63" t="s">
        <v>218</v>
      </c>
      <c r="K285" s="27">
        <v>0.3409677419354839</v>
      </c>
      <c r="L285" s="64">
        <v>400</v>
      </c>
      <c r="M285" s="64">
        <v>600</v>
      </c>
      <c r="N285" s="64">
        <v>10</v>
      </c>
      <c r="O285" s="64">
        <v>15</v>
      </c>
      <c r="P285" s="60">
        <f>$K285*VLOOKUP($J285,'Source Data'!$A$28:$P$184,'Source Data'!P$1,FALSE)</f>
        <v>1.9401064516129036</v>
      </c>
      <c r="Z285" s="68"/>
      <c r="AA285" s="68"/>
      <c r="AO285" s="68"/>
      <c r="AP285" s="68"/>
    </row>
    <row r="286" spans="1:42" s="60" customFormat="1" x14ac:dyDescent="0.3">
      <c r="A286" s="60" t="s">
        <v>187</v>
      </c>
      <c r="B286" s="60" t="s">
        <v>170</v>
      </c>
      <c r="C286" s="66" t="s">
        <v>70</v>
      </c>
      <c r="D286" s="66">
        <v>260000</v>
      </c>
      <c r="E286" s="72" t="s">
        <v>284</v>
      </c>
      <c r="F286" s="62" t="s">
        <v>268</v>
      </c>
      <c r="G286" s="40" t="s">
        <v>71</v>
      </c>
      <c r="H286" s="40" t="s">
        <v>74</v>
      </c>
      <c r="I286" s="40" t="s">
        <v>176</v>
      </c>
      <c r="J286" s="63" t="s">
        <v>224</v>
      </c>
      <c r="K286" s="27">
        <v>0.19483870967741937</v>
      </c>
      <c r="L286" s="64">
        <v>400</v>
      </c>
      <c r="M286" s="64">
        <v>600</v>
      </c>
      <c r="N286" s="64">
        <v>10</v>
      </c>
      <c r="O286" s="64">
        <v>15</v>
      </c>
      <c r="P286" s="60">
        <f>$K286*VLOOKUP($J286,'Source Data'!$A$28:$P$184,'Source Data'!P$1,FALSE)</f>
        <v>1.2703483870967742</v>
      </c>
      <c r="Z286" s="68"/>
      <c r="AA286" s="68"/>
      <c r="AO286" s="68"/>
      <c r="AP286" s="68"/>
    </row>
    <row r="287" spans="1:42" s="60" customFormat="1" x14ac:dyDescent="0.3">
      <c r="A287" s="60" t="s">
        <v>187</v>
      </c>
      <c r="B287" s="60" t="s">
        <v>170</v>
      </c>
      <c r="C287" s="66" t="s">
        <v>70</v>
      </c>
      <c r="D287" s="66">
        <v>260000</v>
      </c>
      <c r="E287" s="72" t="s">
        <v>284</v>
      </c>
      <c r="F287" s="62" t="s">
        <v>268</v>
      </c>
      <c r="G287" s="40" t="s">
        <v>71</v>
      </c>
      <c r="H287" s="40" t="s">
        <v>74</v>
      </c>
      <c r="I287" s="40" t="s">
        <v>176</v>
      </c>
      <c r="J287" s="63" t="s">
        <v>144</v>
      </c>
      <c r="K287" s="27">
        <v>1.9483870967741936E-2</v>
      </c>
      <c r="L287" s="64">
        <v>400</v>
      </c>
      <c r="M287" s="64">
        <v>600</v>
      </c>
      <c r="N287" s="64">
        <v>10</v>
      </c>
      <c r="O287" s="64">
        <v>15</v>
      </c>
      <c r="P287" s="60">
        <f>$K287*VLOOKUP($J287,'Source Data'!$A$28:$P$184,'Source Data'!P$1,FALSE)</f>
        <v>36.824516129032261</v>
      </c>
      <c r="Z287" s="68"/>
      <c r="AA287" s="68"/>
      <c r="AO287" s="68"/>
      <c r="AP287" s="68"/>
    </row>
    <row r="288" spans="1:42" s="60" customFormat="1" x14ac:dyDescent="0.3">
      <c r="A288" s="60" t="s">
        <v>187</v>
      </c>
      <c r="B288" s="60" t="s">
        <v>170</v>
      </c>
      <c r="C288" s="74" t="s">
        <v>70</v>
      </c>
      <c r="D288" s="66">
        <v>260000</v>
      </c>
      <c r="E288" s="72" t="s">
        <v>284</v>
      </c>
      <c r="F288" s="62" t="s">
        <v>269</v>
      </c>
      <c r="G288" s="40" t="s">
        <v>66</v>
      </c>
      <c r="H288" s="40" t="s">
        <v>74</v>
      </c>
      <c r="I288" s="40" t="s">
        <v>176</v>
      </c>
      <c r="J288" s="63" t="s">
        <v>38</v>
      </c>
      <c r="K288" s="27">
        <v>6.8903491935483867</v>
      </c>
      <c r="L288" s="64">
        <v>400</v>
      </c>
      <c r="M288" s="64">
        <v>600</v>
      </c>
      <c r="N288" s="64">
        <v>10</v>
      </c>
      <c r="O288" s="64">
        <v>15</v>
      </c>
      <c r="P288" s="60">
        <f>$K288*VLOOKUP($J288,'Source Data'!$A$28:$P$184,'Source Data'!P$1,FALSE)</f>
        <v>16.536838064516129</v>
      </c>
      <c r="Z288" s="68"/>
      <c r="AA288" s="68"/>
      <c r="AO288" s="68"/>
      <c r="AP288" s="68"/>
    </row>
    <row r="289" spans="1:42" s="60" customFormat="1" x14ac:dyDescent="0.3">
      <c r="A289" s="60" t="s">
        <v>187</v>
      </c>
      <c r="B289" s="60" t="s">
        <v>170</v>
      </c>
      <c r="C289" s="74" t="s">
        <v>70</v>
      </c>
      <c r="D289" s="66">
        <v>260000</v>
      </c>
      <c r="E289" s="72" t="s">
        <v>284</v>
      </c>
      <c r="F289" s="62" t="s">
        <v>269</v>
      </c>
      <c r="G289" s="40" t="s">
        <v>66</v>
      </c>
      <c r="H289" s="40" t="s">
        <v>74</v>
      </c>
      <c r="I289" s="40" t="s">
        <v>176</v>
      </c>
      <c r="J289" s="63" t="s">
        <v>39</v>
      </c>
      <c r="K289" s="27">
        <v>0.18094427419354836</v>
      </c>
      <c r="L289" s="64">
        <v>400</v>
      </c>
      <c r="M289" s="64">
        <v>600</v>
      </c>
      <c r="N289" s="64">
        <v>10</v>
      </c>
      <c r="O289" s="64">
        <v>15</v>
      </c>
      <c r="P289" s="60">
        <f>$K289*VLOOKUP($J289,'Source Data'!$A$28:$P$184,'Source Data'!P$1,FALSE)</f>
        <v>0.96443298145161283</v>
      </c>
      <c r="Z289" s="68"/>
      <c r="AA289" s="68"/>
      <c r="AO289" s="68"/>
      <c r="AP289" s="68"/>
    </row>
    <row r="290" spans="1:42" s="60" customFormat="1" x14ac:dyDescent="0.3">
      <c r="A290" s="60" t="s">
        <v>187</v>
      </c>
      <c r="B290" s="60" t="s">
        <v>170</v>
      </c>
      <c r="C290" s="74" t="s">
        <v>70</v>
      </c>
      <c r="D290" s="66">
        <v>260000</v>
      </c>
      <c r="E290" s="72" t="s">
        <v>284</v>
      </c>
      <c r="F290" s="62" t="s">
        <v>269</v>
      </c>
      <c r="G290" s="40" t="s">
        <v>66</v>
      </c>
      <c r="H290" s="40" t="s">
        <v>74</v>
      </c>
      <c r="I290" s="40" t="s">
        <v>176</v>
      </c>
      <c r="J290" s="63" t="s">
        <v>221</v>
      </c>
      <c r="K290" s="27">
        <v>1.4770722580645159</v>
      </c>
      <c r="L290" s="64">
        <v>400</v>
      </c>
      <c r="M290" s="64">
        <v>600</v>
      </c>
      <c r="N290" s="64">
        <v>10</v>
      </c>
      <c r="O290" s="64">
        <v>15</v>
      </c>
      <c r="P290" s="60">
        <f>$K290*VLOOKUP($J290,'Source Data'!$A$28:$P$184,'Source Data'!P$1,FALSE)</f>
        <v>3.3322750141935478</v>
      </c>
      <c r="Z290" s="68"/>
      <c r="AA290" s="68"/>
      <c r="AO290" s="68"/>
      <c r="AP290" s="68"/>
    </row>
    <row r="291" spans="1:42" s="60" customFormat="1" x14ac:dyDescent="0.3">
      <c r="A291" s="60" t="s">
        <v>187</v>
      </c>
      <c r="B291" s="60" t="s">
        <v>170</v>
      </c>
      <c r="C291" s="74" t="s">
        <v>70</v>
      </c>
      <c r="D291" s="66">
        <v>260000</v>
      </c>
      <c r="E291" s="72" t="s">
        <v>284</v>
      </c>
      <c r="F291" s="62" t="s">
        <v>269</v>
      </c>
      <c r="G291" s="40" t="s">
        <v>66</v>
      </c>
      <c r="H291" s="40" t="s">
        <v>74</v>
      </c>
      <c r="I291" s="40" t="s">
        <v>176</v>
      </c>
      <c r="J291" s="63" t="s">
        <v>51</v>
      </c>
      <c r="K291" s="27">
        <v>0.82884387096774215</v>
      </c>
      <c r="L291" s="64">
        <v>400</v>
      </c>
      <c r="M291" s="64">
        <v>600</v>
      </c>
      <c r="N291" s="64">
        <v>10</v>
      </c>
      <c r="O291" s="64">
        <v>15</v>
      </c>
      <c r="P291" s="60">
        <f>$K291*VLOOKUP($J291,'Source Data'!$A$28:$P$184,'Source Data'!P$1,FALSE)</f>
        <v>1.8151680774193553</v>
      </c>
      <c r="Z291" s="68"/>
      <c r="AA291" s="68"/>
      <c r="AO291" s="68"/>
      <c r="AP291" s="68"/>
    </row>
    <row r="292" spans="1:42" s="60" customFormat="1" x14ac:dyDescent="0.3">
      <c r="A292" s="60" t="s">
        <v>187</v>
      </c>
      <c r="B292" s="60" t="s">
        <v>170</v>
      </c>
      <c r="C292" s="74" t="s">
        <v>70</v>
      </c>
      <c r="D292" s="66">
        <v>260000</v>
      </c>
      <c r="E292" s="72" t="s">
        <v>284</v>
      </c>
      <c r="F292" s="62" t="s">
        <v>269</v>
      </c>
      <c r="G292" s="40" t="s">
        <v>66</v>
      </c>
      <c r="H292" s="40" t="s">
        <v>74</v>
      </c>
      <c r="I292" s="40" t="s">
        <v>176</v>
      </c>
      <c r="J292" s="63" t="s">
        <v>218</v>
      </c>
      <c r="K292" s="27">
        <v>0.3409677419354839</v>
      </c>
      <c r="L292" s="64">
        <v>400</v>
      </c>
      <c r="M292" s="64">
        <v>600</v>
      </c>
      <c r="N292" s="64">
        <v>10</v>
      </c>
      <c r="O292" s="64">
        <v>15</v>
      </c>
      <c r="P292" s="60">
        <f>$K292*VLOOKUP($J292,'Source Data'!$A$28:$P$184,'Source Data'!P$1,FALSE)</f>
        <v>1.9401064516129036</v>
      </c>
      <c r="Z292" s="68"/>
      <c r="AA292" s="68"/>
      <c r="AO292" s="68"/>
      <c r="AP292" s="68"/>
    </row>
    <row r="293" spans="1:42" s="60" customFormat="1" x14ac:dyDescent="0.3">
      <c r="A293" s="60" t="s">
        <v>187</v>
      </c>
      <c r="B293" s="60" t="s">
        <v>170</v>
      </c>
      <c r="C293" s="74" t="s">
        <v>70</v>
      </c>
      <c r="D293" s="66">
        <v>260000</v>
      </c>
      <c r="E293" s="72" t="s">
        <v>284</v>
      </c>
      <c r="F293" s="62" t="s">
        <v>269</v>
      </c>
      <c r="G293" s="40" t="s">
        <v>66</v>
      </c>
      <c r="H293" s="40" t="s">
        <v>74</v>
      </c>
      <c r="I293" s="40" t="s">
        <v>176</v>
      </c>
      <c r="J293" s="63" t="s">
        <v>224</v>
      </c>
      <c r="K293" s="27">
        <v>0.19483870967741937</v>
      </c>
      <c r="L293" s="64">
        <v>400</v>
      </c>
      <c r="M293" s="64">
        <v>600</v>
      </c>
      <c r="N293" s="64">
        <v>10</v>
      </c>
      <c r="O293" s="64">
        <v>15</v>
      </c>
      <c r="P293" s="60">
        <f>$K293*VLOOKUP($J293,'Source Data'!$A$28:$P$184,'Source Data'!P$1,FALSE)</f>
        <v>1.2703483870967742</v>
      </c>
      <c r="Z293" s="68"/>
      <c r="AA293" s="68"/>
      <c r="AO293" s="68"/>
      <c r="AP293" s="68"/>
    </row>
    <row r="294" spans="1:42" s="60" customFormat="1" x14ac:dyDescent="0.3">
      <c r="A294" s="60" t="s">
        <v>187</v>
      </c>
      <c r="B294" s="60" t="s">
        <v>170</v>
      </c>
      <c r="C294" s="74" t="s">
        <v>70</v>
      </c>
      <c r="D294" s="66">
        <v>260000</v>
      </c>
      <c r="E294" s="72" t="s">
        <v>284</v>
      </c>
      <c r="F294" s="62" t="s">
        <v>269</v>
      </c>
      <c r="G294" s="40" t="s">
        <v>66</v>
      </c>
      <c r="H294" s="40" t="s">
        <v>74</v>
      </c>
      <c r="I294" s="40" t="s">
        <v>176</v>
      </c>
      <c r="J294" s="63" t="s">
        <v>144</v>
      </c>
      <c r="K294" s="27">
        <v>1.9483870967741936E-2</v>
      </c>
      <c r="L294" s="64">
        <v>400</v>
      </c>
      <c r="M294" s="64">
        <v>600</v>
      </c>
      <c r="N294" s="64">
        <v>10</v>
      </c>
      <c r="O294" s="64">
        <v>15</v>
      </c>
      <c r="P294" s="60">
        <f>$K294*VLOOKUP($J294,'Source Data'!$A$28:$P$184,'Source Data'!P$1,FALSE)</f>
        <v>36.824516129032261</v>
      </c>
      <c r="Z294" s="68"/>
      <c r="AA294" s="68"/>
      <c r="AO294" s="68"/>
      <c r="AP294" s="68"/>
    </row>
    <row r="295" spans="1:42" s="60" customFormat="1" x14ac:dyDescent="0.3">
      <c r="A295" s="60" t="s">
        <v>187</v>
      </c>
      <c r="B295" s="60" t="s">
        <v>170</v>
      </c>
      <c r="C295" s="66" t="str">
        <f>C262</f>
        <v>20000-300000</v>
      </c>
      <c r="D295" s="66">
        <f>D262</f>
        <v>80000</v>
      </c>
      <c r="E295" s="72" t="s">
        <v>283</v>
      </c>
      <c r="F295" s="62" t="s">
        <v>267</v>
      </c>
      <c r="G295" s="60" t="s">
        <v>66</v>
      </c>
      <c r="H295" s="40" t="s">
        <v>74</v>
      </c>
      <c r="I295" s="40" t="s">
        <v>75</v>
      </c>
      <c r="J295" s="40" t="s">
        <v>69</v>
      </c>
      <c r="K295" s="27">
        <v>0.64357661290322576</v>
      </c>
      <c r="L295" s="64">
        <v>400</v>
      </c>
      <c r="M295" s="64">
        <v>600</v>
      </c>
      <c r="N295" s="64">
        <v>10</v>
      </c>
      <c r="O295" s="64">
        <v>15</v>
      </c>
      <c r="P295" s="60">
        <f>$K295*VLOOKUP($J295,'Source Data'!$A$28:$P$184,'Source Data'!P$1,FALSE)</f>
        <v>1.2303933439740142</v>
      </c>
      <c r="Z295" s="68"/>
      <c r="AA295" s="68"/>
      <c r="AO295" s="68"/>
      <c r="AP295" s="68"/>
    </row>
    <row r="296" spans="1:42" s="60" customFormat="1" x14ac:dyDescent="0.3">
      <c r="A296" s="60" t="s">
        <v>187</v>
      </c>
      <c r="B296" s="60" t="s">
        <v>170</v>
      </c>
      <c r="C296" s="66" t="s">
        <v>70</v>
      </c>
      <c r="D296" s="66">
        <v>260000</v>
      </c>
      <c r="E296" s="72" t="s">
        <v>284</v>
      </c>
      <c r="F296" s="62" t="s">
        <v>268</v>
      </c>
      <c r="G296" s="60" t="s">
        <v>71</v>
      </c>
      <c r="H296" s="40" t="s">
        <v>74</v>
      </c>
      <c r="I296" s="40" t="s">
        <v>75</v>
      </c>
      <c r="J296" s="40" t="s">
        <v>225</v>
      </c>
      <c r="K296" s="27">
        <v>2.2406451612903227</v>
      </c>
      <c r="L296" s="64">
        <v>400</v>
      </c>
      <c r="M296" s="64">
        <v>600</v>
      </c>
      <c r="N296" s="64">
        <v>10</v>
      </c>
      <c r="O296" s="64">
        <v>15</v>
      </c>
      <c r="P296" s="60">
        <f>$K296*VLOOKUP($J296,'Source Data'!$A$28:$P$184,'Source Data'!P$1,FALSE)</f>
        <v>8.5774697580645167</v>
      </c>
      <c r="Z296" s="68"/>
      <c r="AA296" s="68"/>
      <c r="AO296" s="68"/>
      <c r="AP296" s="68"/>
    </row>
    <row r="297" spans="1:42" s="60" customFormat="1" x14ac:dyDescent="0.3">
      <c r="A297" s="60" t="s">
        <v>187</v>
      </c>
      <c r="B297" s="60" t="s">
        <v>170</v>
      </c>
      <c r="C297" s="66" t="s">
        <v>70</v>
      </c>
      <c r="D297" s="66">
        <v>260000</v>
      </c>
      <c r="E297" s="72" t="s">
        <v>284</v>
      </c>
      <c r="F297" s="62" t="s">
        <v>268</v>
      </c>
      <c r="G297" s="60" t="s">
        <v>71</v>
      </c>
      <c r="H297" s="40" t="s">
        <v>74</v>
      </c>
      <c r="I297" s="40" t="s">
        <v>75</v>
      </c>
      <c r="J297" s="40" t="s">
        <v>228</v>
      </c>
      <c r="K297" s="27">
        <v>0.86703225806451611</v>
      </c>
      <c r="L297" s="64">
        <v>400</v>
      </c>
      <c r="M297" s="64">
        <v>600</v>
      </c>
      <c r="N297" s="64">
        <v>10</v>
      </c>
      <c r="O297" s="64">
        <v>15</v>
      </c>
      <c r="P297" s="60">
        <f>$K297*VLOOKUP($J297,'Source Data'!$A$28:$P$184,'Source Data'!P$1,FALSE)</f>
        <v>3.5609249171752397</v>
      </c>
      <c r="Z297" s="68"/>
      <c r="AA297" s="68"/>
      <c r="AO297" s="68"/>
      <c r="AP297" s="68"/>
    </row>
    <row r="298" spans="1:42" s="60" customFormat="1" x14ac:dyDescent="0.3">
      <c r="A298" s="60" t="s">
        <v>187</v>
      </c>
      <c r="B298" s="60" t="s">
        <v>170</v>
      </c>
      <c r="C298" s="66" t="s">
        <v>70</v>
      </c>
      <c r="D298" s="66">
        <v>260000</v>
      </c>
      <c r="E298" s="72" t="s">
        <v>284</v>
      </c>
      <c r="F298" s="62" t="s">
        <v>268</v>
      </c>
      <c r="G298" s="60" t="s">
        <v>71</v>
      </c>
      <c r="H298" s="40" t="s">
        <v>74</v>
      </c>
      <c r="I298" s="40" t="s">
        <v>75</v>
      </c>
      <c r="J298" s="40" t="s">
        <v>67</v>
      </c>
      <c r="K298" s="27">
        <v>0.4091612903225807</v>
      </c>
      <c r="L298" s="64">
        <v>400</v>
      </c>
      <c r="M298" s="64">
        <v>600</v>
      </c>
      <c r="N298" s="64">
        <v>10</v>
      </c>
      <c r="O298" s="64">
        <v>15</v>
      </c>
      <c r="P298" s="60">
        <f>$K298*VLOOKUP($J298,'Source Data'!$A$28:$P$184,'Source Data'!P$1,FALSE)</f>
        <v>4.9721048672062009</v>
      </c>
      <c r="Z298" s="68"/>
      <c r="AA298" s="68"/>
      <c r="AO298" s="68"/>
      <c r="AP298" s="68"/>
    </row>
    <row r="299" spans="1:42" s="60" customFormat="1" x14ac:dyDescent="0.3">
      <c r="A299" s="60" t="s">
        <v>187</v>
      </c>
      <c r="B299" s="60" t="s">
        <v>170</v>
      </c>
      <c r="C299" s="66" t="s">
        <v>70</v>
      </c>
      <c r="D299" s="66">
        <v>260000</v>
      </c>
      <c r="E299" s="72" t="s">
        <v>284</v>
      </c>
      <c r="F299" s="62" t="s">
        <v>268</v>
      </c>
      <c r="G299" s="60" t="s">
        <v>71</v>
      </c>
      <c r="H299" s="40" t="s">
        <v>74</v>
      </c>
      <c r="I299" s="40" t="s">
        <v>75</v>
      </c>
      <c r="J299" s="40" t="s">
        <v>230</v>
      </c>
      <c r="K299" s="27">
        <v>2.3244820099255583</v>
      </c>
      <c r="L299" s="64">
        <v>400</v>
      </c>
      <c r="M299" s="64">
        <v>600</v>
      </c>
      <c r="N299" s="64">
        <v>10</v>
      </c>
      <c r="O299" s="64">
        <v>15</v>
      </c>
      <c r="P299" s="60">
        <f>$K299*VLOOKUP($J299,'Source Data'!$A$28:$P$184,'Source Data'!P$1,FALSE)</f>
        <v>20.63616603433838</v>
      </c>
      <c r="Z299" s="68"/>
      <c r="AA299" s="68"/>
      <c r="AO299" s="68"/>
      <c r="AP299" s="68"/>
    </row>
    <row r="300" spans="1:42" s="60" customFormat="1" x14ac:dyDescent="0.3">
      <c r="A300" s="60" t="s">
        <v>187</v>
      </c>
      <c r="B300" s="60" t="s">
        <v>170</v>
      </c>
      <c r="C300" s="66" t="s">
        <v>70</v>
      </c>
      <c r="D300" s="66">
        <v>260000</v>
      </c>
      <c r="E300" s="72" t="s">
        <v>284</v>
      </c>
      <c r="F300" s="62" t="s">
        <v>268</v>
      </c>
      <c r="G300" s="60" t="s">
        <v>71</v>
      </c>
      <c r="H300" s="40" t="s">
        <v>74</v>
      </c>
      <c r="I300" s="40" t="s">
        <v>75</v>
      </c>
      <c r="J300" s="40" t="s">
        <v>69</v>
      </c>
      <c r="K300" s="27">
        <v>0.4902629032258064</v>
      </c>
      <c r="L300" s="64">
        <v>400</v>
      </c>
      <c r="M300" s="64">
        <v>600</v>
      </c>
      <c r="N300" s="64">
        <v>10</v>
      </c>
      <c r="O300" s="64">
        <v>15</v>
      </c>
      <c r="P300" s="60">
        <f>$K300*VLOOKUP($J300,'Source Data'!$A$28:$P$184,'Source Data'!P$1,FALSE)</f>
        <v>0.93728734206989239</v>
      </c>
      <c r="Z300" s="68"/>
      <c r="AA300" s="68"/>
      <c r="AO300" s="68"/>
      <c r="AP300" s="68"/>
    </row>
    <row r="301" spans="1:42" s="60" customFormat="1" x14ac:dyDescent="0.3">
      <c r="A301" s="60" t="s">
        <v>187</v>
      </c>
      <c r="B301" s="60" t="s">
        <v>170</v>
      </c>
      <c r="C301" s="74" t="s">
        <v>70</v>
      </c>
      <c r="D301" s="66">
        <v>260000</v>
      </c>
      <c r="E301" s="72" t="s">
        <v>284</v>
      </c>
      <c r="F301" s="62" t="s">
        <v>269</v>
      </c>
      <c r="G301" s="60" t="s">
        <v>66</v>
      </c>
      <c r="H301" s="40" t="s">
        <v>74</v>
      </c>
      <c r="I301" s="40" t="s">
        <v>75</v>
      </c>
      <c r="J301" s="40" t="s">
        <v>225</v>
      </c>
      <c r="K301" s="27">
        <v>2.2406451612903227</v>
      </c>
      <c r="L301" s="64">
        <v>400</v>
      </c>
      <c r="M301" s="64">
        <v>600</v>
      </c>
      <c r="N301" s="64">
        <v>10</v>
      </c>
      <c r="O301" s="64">
        <v>15</v>
      </c>
      <c r="P301" s="60">
        <f>$K301*VLOOKUP($J301,'Source Data'!$A$28:$P$184,'Source Data'!P$1,FALSE)</f>
        <v>8.5774697580645167</v>
      </c>
      <c r="Z301" s="68"/>
      <c r="AA301" s="68"/>
      <c r="AO301" s="68"/>
      <c r="AP301" s="68"/>
    </row>
    <row r="302" spans="1:42" s="60" customFormat="1" x14ac:dyDescent="0.3">
      <c r="A302" s="60" t="s">
        <v>187</v>
      </c>
      <c r="B302" s="60" t="s">
        <v>170</v>
      </c>
      <c r="C302" s="74" t="s">
        <v>70</v>
      </c>
      <c r="D302" s="66">
        <v>260000</v>
      </c>
      <c r="E302" s="72" t="s">
        <v>284</v>
      </c>
      <c r="F302" s="62" t="s">
        <v>269</v>
      </c>
      <c r="G302" s="60" t="s">
        <v>66</v>
      </c>
      <c r="H302" s="40" t="s">
        <v>74</v>
      </c>
      <c r="I302" s="40" t="s">
        <v>75</v>
      </c>
      <c r="J302" s="40" t="s">
        <v>228</v>
      </c>
      <c r="K302" s="27">
        <v>0.86703225806451611</v>
      </c>
      <c r="L302" s="64">
        <v>400</v>
      </c>
      <c r="M302" s="64">
        <v>600</v>
      </c>
      <c r="N302" s="64">
        <v>10</v>
      </c>
      <c r="O302" s="64">
        <v>15</v>
      </c>
      <c r="P302" s="60">
        <f>$K302*VLOOKUP($J302,'Source Data'!$A$28:$P$184,'Source Data'!P$1,FALSE)</f>
        <v>3.5609249171752397</v>
      </c>
      <c r="Z302" s="68"/>
      <c r="AA302" s="68"/>
      <c r="AO302" s="68"/>
      <c r="AP302" s="68"/>
    </row>
    <row r="303" spans="1:42" s="60" customFormat="1" x14ac:dyDescent="0.3">
      <c r="A303" s="60" t="s">
        <v>187</v>
      </c>
      <c r="B303" s="60" t="s">
        <v>170</v>
      </c>
      <c r="C303" s="74" t="s">
        <v>70</v>
      </c>
      <c r="D303" s="66">
        <v>260000</v>
      </c>
      <c r="E303" s="72" t="s">
        <v>284</v>
      </c>
      <c r="F303" s="62" t="s">
        <v>269</v>
      </c>
      <c r="G303" s="60" t="s">
        <v>66</v>
      </c>
      <c r="H303" s="40" t="s">
        <v>74</v>
      </c>
      <c r="I303" s="40" t="s">
        <v>75</v>
      </c>
      <c r="J303" s="40" t="s">
        <v>229</v>
      </c>
      <c r="K303" s="27">
        <v>1.8994947580645163</v>
      </c>
      <c r="L303" s="64">
        <v>400</v>
      </c>
      <c r="M303" s="64">
        <v>600</v>
      </c>
      <c r="N303" s="64">
        <v>10</v>
      </c>
      <c r="O303" s="64">
        <v>15</v>
      </c>
      <c r="P303" s="60">
        <f>$K303*VLOOKUP($J303,'Source Data'!$A$28:$P$184,'Source Data'!P$1,FALSE)</f>
        <v>9.4714688025633649</v>
      </c>
      <c r="Z303" s="68"/>
      <c r="AA303" s="68"/>
      <c r="AO303" s="68"/>
      <c r="AP303" s="68"/>
    </row>
    <row r="304" spans="1:42" s="60" customFormat="1" x14ac:dyDescent="0.3">
      <c r="A304" s="60" t="s">
        <v>187</v>
      </c>
      <c r="B304" s="60" t="s">
        <v>170</v>
      </c>
      <c r="C304" s="74" t="s">
        <v>70</v>
      </c>
      <c r="D304" s="66">
        <v>260000</v>
      </c>
      <c r="E304" s="72" t="s">
        <v>284</v>
      </c>
      <c r="F304" s="62" t="s">
        <v>269</v>
      </c>
      <c r="G304" s="60" t="s">
        <v>66</v>
      </c>
      <c r="H304" s="40" t="s">
        <v>74</v>
      </c>
      <c r="I304" s="40" t="s">
        <v>75</v>
      </c>
      <c r="J304" s="40" t="s">
        <v>67</v>
      </c>
      <c r="K304" s="27">
        <v>0.35070967741935488</v>
      </c>
      <c r="L304" s="64">
        <v>400</v>
      </c>
      <c r="M304" s="64">
        <v>600</v>
      </c>
      <c r="N304" s="64">
        <v>10</v>
      </c>
      <c r="O304" s="64">
        <v>15</v>
      </c>
      <c r="P304" s="60">
        <f>$K304*VLOOKUP($J304,'Source Data'!$A$28:$P$184,'Source Data'!P$1,FALSE)</f>
        <v>4.26180417189103</v>
      </c>
      <c r="Z304" s="68"/>
      <c r="AA304" s="68"/>
      <c r="AO304" s="68"/>
      <c r="AP304" s="68"/>
    </row>
    <row r="305" spans="1:42" s="60" customFormat="1" x14ac:dyDescent="0.3">
      <c r="A305" s="60" t="s">
        <v>187</v>
      </c>
      <c r="B305" s="60" t="s">
        <v>170</v>
      </c>
      <c r="C305" s="74" t="s">
        <v>70</v>
      </c>
      <c r="D305" s="66">
        <v>260000</v>
      </c>
      <c r="E305" s="72" t="s">
        <v>284</v>
      </c>
      <c r="F305" s="62" t="s">
        <v>269</v>
      </c>
      <c r="G305" s="60" t="s">
        <v>66</v>
      </c>
      <c r="H305" s="40" t="s">
        <v>74</v>
      </c>
      <c r="I305" s="40" t="s">
        <v>75</v>
      </c>
      <c r="J305" s="40" t="s">
        <v>231</v>
      </c>
      <c r="K305" s="27">
        <v>1.578193548387097</v>
      </c>
      <c r="L305" s="64">
        <v>400</v>
      </c>
      <c r="M305" s="64">
        <v>600</v>
      </c>
      <c r="N305" s="64">
        <v>10</v>
      </c>
      <c r="O305" s="64">
        <v>15</v>
      </c>
      <c r="P305" s="60">
        <f>$K305*VLOOKUP($J305,'Source Data'!$A$28:$P$184,'Source Data'!P$1,FALSE)</f>
        <v>3.0171991935483877</v>
      </c>
      <c r="Z305" s="68"/>
      <c r="AA305" s="68"/>
      <c r="AO305" s="68"/>
      <c r="AP305" s="68"/>
    </row>
    <row r="306" spans="1:42" s="60" customFormat="1" x14ac:dyDescent="0.3">
      <c r="A306" s="60" t="s">
        <v>187</v>
      </c>
      <c r="B306" s="60" t="s">
        <v>170</v>
      </c>
      <c r="C306" s="74" t="s">
        <v>70</v>
      </c>
      <c r="D306" s="66">
        <v>260000</v>
      </c>
      <c r="E306" s="72" t="s">
        <v>284</v>
      </c>
      <c r="F306" s="62" t="s">
        <v>269</v>
      </c>
      <c r="G306" s="60" t="s">
        <v>66</v>
      </c>
      <c r="H306" s="40" t="s">
        <v>74</v>
      </c>
      <c r="I306" s="40" t="s">
        <v>75</v>
      </c>
      <c r="J306" s="40" t="s">
        <v>69</v>
      </c>
      <c r="K306" s="27">
        <v>0.97419354838709693</v>
      </c>
      <c r="L306" s="64">
        <v>400</v>
      </c>
      <c r="M306" s="64">
        <v>600</v>
      </c>
      <c r="N306" s="64">
        <v>10</v>
      </c>
      <c r="O306" s="64">
        <v>15</v>
      </c>
      <c r="P306" s="60">
        <f>$K306*VLOOKUP($J306,'Source Data'!$A$28:$P$184,'Source Data'!P$1,FALSE)</f>
        <v>1.8624686379928319</v>
      </c>
      <c r="Z306" s="68"/>
      <c r="AA306" s="68"/>
      <c r="AO306" s="68"/>
      <c r="AP306" s="68"/>
    </row>
    <row r="307" spans="1:42" s="60" customFormat="1" x14ac:dyDescent="0.3">
      <c r="A307" s="60" t="s">
        <v>187</v>
      </c>
      <c r="B307" s="60" t="s">
        <v>169</v>
      </c>
      <c r="C307" s="61" t="s">
        <v>70</v>
      </c>
      <c r="D307" s="61">
        <v>260000</v>
      </c>
      <c r="E307" s="64" t="s">
        <v>284</v>
      </c>
      <c r="F307" s="62" t="s">
        <v>260</v>
      </c>
      <c r="G307" s="40" t="s">
        <v>29</v>
      </c>
      <c r="H307" s="40" t="s">
        <v>74</v>
      </c>
      <c r="I307" s="40" t="s">
        <v>176</v>
      </c>
      <c r="J307" s="63" t="s">
        <v>38</v>
      </c>
      <c r="K307" s="27">
        <v>6.6506975806451614</v>
      </c>
      <c r="L307" s="64">
        <v>350</v>
      </c>
      <c r="M307" s="64">
        <v>500</v>
      </c>
      <c r="N307" s="64">
        <v>12</v>
      </c>
      <c r="O307" s="64">
        <v>18</v>
      </c>
      <c r="P307" s="60">
        <f>$K307*VLOOKUP($J307,'Source Data'!$A$28:$P$184,'Source Data'!P$1,FALSE)</f>
        <v>15.961674193548387</v>
      </c>
      <c r="Z307" s="68"/>
      <c r="AA307" s="68"/>
      <c r="AO307" s="68"/>
      <c r="AP307" s="68"/>
    </row>
    <row r="308" spans="1:42" s="60" customFormat="1" x14ac:dyDescent="0.3">
      <c r="A308" s="60" t="s">
        <v>187</v>
      </c>
      <c r="B308" s="60" t="s">
        <v>169</v>
      </c>
      <c r="C308" s="61" t="s">
        <v>70</v>
      </c>
      <c r="D308" s="61">
        <v>260000</v>
      </c>
      <c r="E308" s="64" t="s">
        <v>284</v>
      </c>
      <c r="F308" s="62" t="s">
        <v>260</v>
      </c>
      <c r="G308" s="40" t="s">
        <v>29</v>
      </c>
      <c r="H308" s="40" t="s">
        <v>74</v>
      </c>
      <c r="I308" s="40" t="s">
        <v>176</v>
      </c>
      <c r="J308" s="63" t="s">
        <v>39</v>
      </c>
      <c r="K308" s="27">
        <v>0.17109274193548391</v>
      </c>
      <c r="L308" s="64">
        <v>350</v>
      </c>
      <c r="M308" s="64">
        <v>500</v>
      </c>
      <c r="N308" s="64">
        <v>12</v>
      </c>
      <c r="O308" s="64">
        <v>18</v>
      </c>
      <c r="P308" s="60">
        <f>$K308*VLOOKUP($J308,'Source Data'!$A$28:$P$184,'Source Data'!P$1,FALSE)</f>
        <v>0.91192431451612921</v>
      </c>
      <c r="Z308" s="68"/>
      <c r="AA308" s="68"/>
      <c r="AO308" s="68"/>
      <c r="AP308" s="68"/>
    </row>
    <row r="309" spans="1:42" s="60" customFormat="1" x14ac:dyDescent="0.3">
      <c r="A309" s="60" t="s">
        <v>187</v>
      </c>
      <c r="B309" s="60" t="s">
        <v>169</v>
      </c>
      <c r="C309" s="61" t="s">
        <v>70</v>
      </c>
      <c r="D309" s="61">
        <v>260000</v>
      </c>
      <c r="E309" s="64" t="s">
        <v>284</v>
      </c>
      <c r="F309" s="62" t="s">
        <v>260</v>
      </c>
      <c r="G309" s="40" t="s">
        <v>29</v>
      </c>
      <c r="H309" s="40" t="s">
        <v>74</v>
      </c>
      <c r="I309" s="40" t="s">
        <v>176</v>
      </c>
      <c r="J309" s="63" t="s">
        <v>218</v>
      </c>
      <c r="K309" s="27">
        <v>0.3409677419354839</v>
      </c>
      <c r="L309" s="64">
        <v>350</v>
      </c>
      <c r="M309" s="64">
        <v>500</v>
      </c>
      <c r="N309" s="64">
        <v>12</v>
      </c>
      <c r="O309" s="64">
        <v>18</v>
      </c>
      <c r="P309" s="60">
        <f>$K309*VLOOKUP($J309,'Source Data'!$A$28:$P$184,'Source Data'!P$1,FALSE)</f>
        <v>1.9401064516129036</v>
      </c>
      <c r="Z309" s="68"/>
      <c r="AA309" s="68"/>
      <c r="AO309" s="68"/>
      <c r="AP309" s="68"/>
    </row>
    <row r="310" spans="1:42" s="60" customFormat="1" x14ac:dyDescent="0.3">
      <c r="A310" s="60" t="s">
        <v>187</v>
      </c>
      <c r="B310" s="60" t="s">
        <v>169</v>
      </c>
      <c r="C310" s="61" t="s">
        <v>70</v>
      </c>
      <c r="D310" s="61">
        <v>260000</v>
      </c>
      <c r="E310" s="64" t="s">
        <v>284</v>
      </c>
      <c r="F310" s="62" t="s">
        <v>260</v>
      </c>
      <c r="G310" s="40" t="s">
        <v>29</v>
      </c>
      <c r="H310" s="40" t="s">
        <v>74</v>
      </c>
      <c r="I310" s="40" t="s">
        <v>176</v>
      </c>
      <c r="J310" s="63" t="s">
        <v>224</v>
      </c>
      <c r="K310" s="27">
        <v>0.19483870967741937</v>
      </c>
      <c r="L310" s="64">
        <v>350</v>
      </c>
      <c r="M310" s="64">
        <v>500</v>
      </c>
      <c r="N310" s="64">
        <v>12</v>
      </c>
      <c r="O310" s="64">
        <v>18</v>
      </c>
      <c r="P310" s="60">
        <f>$K310*VLOOKUP($J310,'Source Data'!$A$28:$P$184,'Source Data'!P$1,FALSE)</f>
        <v>1.2703483870967742</v>
      </c>
      <c r="Z310" s="68"/>
      <c r="AA310" s="68"/>
      <c r="AO310" s="68"/>
      <c r="AP310" s="68"/>
    </row>
    <row r="311" spans="1:42" s="60" customFormat="1" x14ac:dyDescent="0.3">
      <c r="A311" s="60" t="s">
        <v>187</v>
      </c>
      <c r="B311" s="60" t="s">
        <v>169</v>
      </c>
      <c r="C311" s="61" t="s">
        <v>70</v>
      </c>
      <c r="D311" s="61">
        <v>260000</v>
      </c>
      <c r="E311" s="64" t="s">
        <v>284</v>
      </c>
      <c r="F311" s="62" t="s">
        <v>260</v>
      </c>
      <c r="G311" s="40" t="s">
        <v>29</v>
      </c>
      <c r="H311" s="40" t="s">
        <v>74</v>
      </c>
      <c r="I311" s="40" t="s">
        <v>176</v>
      </c>
      <c r="J311" s="63" t="s">
        <v>144</v>
      </c>
      <c r="K311" s="27">
        <v>1.9483870967741936E-2</v>
      </c>
      <c r="L311" s="64">
        <v>350</v>
      </c>
      <c r="M311" s="64">
        <v>500</v>
      </c>
      <c r="N311" s="64">
        <v>12</v>
      </c>
      <c r="O311" s="64">
        <v>18</v>
      </c>
      <c r="P311" s="60">
        <f>$K311*VLOOKUP($J311,'Source Data'!$A$28:$P$184,'Source Data'!P$1,FALSE)</f>
        <v>36.824516129032261</v>
      </c>
      <c r="Z311" s="68"/>
      <c r="AA311" s="68"/>
      <c r="AO311" s="68"/>
      <c r="AP311" s="68"/>
    </row>
    <row r="312" spans="1:42" s="60" customFormat="1" x14ac:dyDescent="0.3">
      <c r="A312" s="60" t="s">
        <v>187</v>
      </c>
      <c r="B312" s="60" t="s">
        <v>169</v>
      </c>
      <c r="C312" s="61" t="s">
        <v>70</v>
      </c>
      <c r="D312" s="61">
        <v>260000</v>
      </c>
      <c r="E312" s="64" t="s">
        <v>284</v>
      </c>
      <c r="F312" s="62" t="s">
        <v>261</v>
      </c>
      <c r="G312" s="73" t="s">
        <v>64</v>
      </c>
      <c r="H312" s="40" t="s">
        <v>74</v>
      </c>
      <c r="I312" s="40" t="s">
        <v>176</v>
      </c>
      <c r="J312" s="63" t="s">
        <v>38</v>
      </c>
      <c r="K312" s="27">
        <v>5.8452221774193545</v>
      </c>
      <c r="L312" s="64">
        <v>350</v>
      </c>
      <c r="M312" s="64">
        <v>500</v>
      </c>
      <c r="N312" s="64">
        <v>12</v>
      </c>
      <c r="O312" s="64">
        <v>18</v>
      </c>
      <c r="P312" s="60">
        <f>$K312*VLOOKUP($J312,'Source Data'!$A$28:$P$184,'Source Data'!P$1,FALSE)</f>
        <v>14.02853322580645</v>
      </c>
      <c r="Z312" s="68"/>
      <c r="AA312" s="68"/>
      <c r="AO312" s="68"/>
      <c r="AP312" s="68"/>
    </row>
    <row r="313" spans="1:42" s="60" customFormat="1" x14ac:dyDescent="0.3">
      <c r="A313" s="60" t="s">
        <v>187</v>
      </c>
      <c r="B313" s="60" t="s">
        <v>169</v>
      </c>
      <c r="C313" s="61" t="s">
        <v>70</v>
      </c>
      <c r="D313" s="61">
        <v>260000</v>
      </c>
      <c r="E313" s="64" t="s">
        <v>284</v>
      </c>
      <c r="F313" s="62" t="s">
        <v>261</v>
      </c>
      <c r="G313" s="73" t="s">
        <v>64</v>
      </c>
      <c r="H313" s="40" t="s">
        <v>74</v>
      </c>
      <c r="I313" s="40" t="s">
        <v>176</v>
      </c>
      <c r="J313" s="63" t="s">
        <v>39</v>
      </c>
      <c r="K313" s="27">
        <v>0.16902258064516129</v>
      </c>
      <c r="L313" s="64">
        <v>350</v>
      </c>
      <c r="M313" s="64">
        <v>500</v>
      </c>
      <c r="N313" s="64">
        <v>12</v>
      </c>
      <c r="O313" s="64">
        <v>18</v>
      </c>
      <c r="P313" s="60">
        <f>$K313*VLOOKUP($J313,'Source Data'!$A$28:$P$184,'Source Data'!P$1,FALSE)</f>
        <v>0.90089035483870972</v>
      </c>
      <c r="Z313" s="68"/>
      <c r="AA313" s="68"/>
      <c r="AO313" s="68"/>
      <c r="AP313" s="68"/>
    </row>
    <row r="314" spans="1:42" s="60" customFormat="1" x14ac:dyDescent="0.3">
      <c r="A314" s="60" t="s">
        <v>187</v>
      </c>
      <c r="B314" s="60" t="s">
        <v>169</v>
      </c>
      <c r="C314" s="61" t="s">
        <v>70</v>
      </c>
      <c r="D314" s="61">
        <v>260000</v>
      </c>
      <c r="E314" s="64" t="s">
        <v>284</v>
      </c>
      <c r="F314" s="62" t="s">
        <v>261</v>
      </c>
      <c r="G314" s="73" t="s">
        <v>64</v>
      </c>
      <c r="H314" s="40" t="s">
        <v>74</v>
      </c>
      <c r="I314" s="40" t="s">
        <v>176</v>
      </c>
      <c r="J314" s="63" t="s">
        <v>221</v>
      </c>
      <c r="K314" s="27">
        <v>1.1867869354838709</v>
      </c>
      <c r="L314" s="64">
        <v>350</v>
      </c>
      <c r="M314" s="64">
        <v>500</v>
      </c>
      <c r="N314" s="64">
        <v>12</v>
      </c>
      <c r="O314" s="64">
        <v>18</v>
      </c>
      <c r="P314" s="60">
        <f>$K314*VLOOKUP($J314,'Source Data'!$A$28:$P$184,'Source Data'!P$1,FALSE)</f>
        <v>2.6773913264516125</v>
      </c>
      <c r="Z314" s="68"/>
      <c r="AA314" s="68"/>
      <c r="AO314" s="68"/>
      <c r="AP314" s="68"/>
    </row>
    <row r="315" spans="1:42" s="60" customFormat="1" x14ac:dyDescent="0.3">
      <c r="A315" s="60" t="s">
        <v>187</v>
      </c>
      <c r="B315" s="60" t="s">
        <v>169</v>
      </c>
      <c r="C315" s="61" t="s">
        <v>70</v>
      </c>
      <c r="D315" s="61">
        <v>260000</v>
      </c>
      <c r="E315" s="64" t="s">
        <v>284</v>
      </c>
      <c r="F315" s="62" t="s">
        <v>261</v>
      </c>
      <c r="G315" s="73" t="s">
        <v>64</v>
      </c>
      <c r="H315" s="40" t="s">
        <v>74</v>
      </c>
      <c r="I315" s="40" t="s">
        <v>176</v>
      </c>
      <c r="J315" s="63" t="s">
        <v>51</v>
      </c>
      <c r="K315" s="27">
        <v>0.79567258064516122</v>
      </c>
      <c r="L315" s="64">
        <v>350</v>
      </c>
      <c r="M315" s="64">
        <v>500</v>
      </c>
      <c r="N315" s="64">
        <v>12</v>
      </c>
      <c r="O315" s="64">
        <v>18</v>
      </c>
      <c r="P315" s="60">
        <f>$K315*VLOOKUP($J315,'Source Data'!$A$28:$P$184,'Source Data'!P$1,FALSE)</f>
        <v>1.742522951612903</v>
      </c>
      <c r="Z315" s="68"/>
      <c r="AA315" s="68"/>
      <c r="AO315" s="68"/>
      <c r="AP315" s="68"/>
    </row>
    <row r="316" spans="1:42" s="60" customFormat="1" x14ac:dyDescent="0.3">
      <c r="A316" s="60" t="s">
        <v>187</v>
      </c>
      <c r="B316" s="60" t="s">
        <v>169</v>
      </c>
      <c r="C316" s="61" t="s">
        <v>70</v>
      </c>
      <c r="D316" s="61">
        <v>260000</v>
      </c>
      <c r="E316" s="64" t="s">
        <v>284</v>
      </c>
      <c r="F316" s="62" t="s">
        <v>261</v>
      </c>
      <c r="G316" s="73" t="s">
        <v>64</v>
      </c>
      <c r="H316" s="40" t="s">
        <v>74</v>
      </c>
      <c r="I316" s="40" t="s">
        <v>176</v>
      </c>
      <c r="J316" s="63" t="s">
        <v>218</v>
      </c>
      <c r="K316" s="27">
        <v>0.3409677419354839</v>
      </c>
      <c r="L316" s="64">
        <v>350</v>
      </c>
      <c r="M316" s="64">
        <v>500</v>
      </c>
      <c r="N316" s="64">
        <v>12</v>
      </c>
      <c r="O316" s="64">
        <v>18</v>
      </c>
      <c r="P316" s="60">
        <f>$K316*VLOOKUP($J316,'Source Data'!$A$28:$P$184,'Source Data'!P$1,FALSE)</f>
        <v>1.9401064516129036</v>
      </c>
      <c r="Z316" s="68"/>
      <c r="AA316" s="68"/>
      <c r="AO316" s="68"/>
      <c r="AP316" s="68"/>
    </row>
    <row r="317" spans="1:42" s="60" customFormat="1" x14ac:dyDescent="0.3">
      <c r="A317" s="60" t="s">
        <v>187</v>
      </c>
      <c r="B317" s="60" t="s">
        <v>169</v>
      </c>
      <c r="C317" s="61" t="s">
        <v>70</v>
      </c>
      <c r="D317" s="61">
        <v>260000</v>
      </c>
      <c r="E317" s="64" t="s">
        <v>284</v>
      </c>
      <c r="F317" s="62" t="s">
        <v>261</v>
      </c>
      <c r="G317" s="73" t="s">
        <v>64</v>
      </c>
      <c r="H317" s="40" t="s">
        <v>74</v>
      </c>
      <c r="I317" s="40" t="s">
        <v>176</v>
      </c>
      <c r="J317" s="63" t="s">
        <v>224</v>
      </c>
      <c r="K317" s="27">
        <v>0.19483870967741937</v>
      </c>
      <c r="L317" s="64">
        <v>350</v>
      </c>
      <c r="M317" s="64">
        <v>500</v>
      </c>
      <c r="N317" s="64">
        <v>12</v>
      </c>
      <c r="O317" s="64">
        <v>18</v>
      </c>
      <c r="P317" s="60">
        <f>$K317*VLOOKUP($J317,'Source Data'!$A$28:$P$184,'Source Data'!P$1,FALSE)</f>
        <v>1.2703483870967742</v>
      </c>
      <c r="Z317" s="68"/>
      <c r="AA317" s="68"/>
      <c r="AO317" s="68"/>
      <c r="AP317" s="68"/>
    </row>
    <row r="318" spans="1:42" s="60" customFormat="1" x14ac:dyDescent="0.3">
      <c r="A318" s="60" t="s">
        <v>187</v>
      </c>
      <c r="B318" s="60" t="s">
        <v>169</v>
      </c>
      <c r="C318" s="61" t="s">
        <v>70</v>
      </c>
      <c r="D318" s="61">
        <v>260000</v>
      </c>
      <c r="E318" s="64" t="s">
        <v>284</v>
      </c>
      <c r="F318" s="62" t="s">
        <v>261</v>
      </c>
      <c r="G318" s="73" t="s">
        <v>64</v>
      </c>
      <c r="H318" s="40" t="s">
        <v>74</v>
      </c>
      <c r="I318" s="40" t="s">
        <v>176</v>
      </c>
      <c r="J318" s="63" t="s">
        <v>144</v>
      </c>
      <c r="K318" s="27">
        <v>1.9483870967741936E-2</v>
      </c>
      <c r="L318" s="64">
        <v>350</v>
      </c>
      <c r="M318" s="64">
        <v>500</v>
      </c>
      <c r="N318" s="64">
        <v>12</v>
      </c>
      <c r="O318" s="64">
        <v>18</v>
      </c>
      <c r="P318" s="60">
        <f>$K318*VLOOKUP($J318,'Source Data'!$A$28:$P$184,'Source Data'!P$1,FALSE)</f>
        <v>36.824516129032261</v>
      </c>
      <c r="Z318" s="68"/>
      <c r="AA318" s="68"/>
      <c r="AO318" s="68"/>
      <c r="AP318" s="68"/>
    </row>
    <row r="319" spans="1:42" s="60" customFormat="1" x14ac:dyDescent="0.3">
      <c r="A319" s="60" t="s">
        <v>188</v>
      </c>
      <c r="B319" s="60" t="s">
        <v>169</v>
      </c>
      <c r="C319" s="66" t="s">
        <v>70</v>
      </c>
      <c r="D319" s="66">
        <v>260000</v>
      </c>
      <c r="E319" s="72" t="s">
        <v>284</v>
      </c>
      <c r="F319" s="62" t="s">
        <v>260</v>
      </c>
      <c r="G319" s="60" t="s">
        <v>30</v>
      </c>
      <c r="H319" s="60" t="s">
        <v>31</v>
      </c>
      <c r="I319" s="60" t="s">
        <v>75</v>
      </c>
      <c r="J319" s="60" t="s">
        <v>212</v>
      </c>
      <c r="K319" s="27">
        <v>0.27992421215880897</v>
      </c>
      <c r="L319" s="66" t="s">
        <v>74</v>
      </c>
      <c r="M319" s="66" t="s">
        <v>74</v>
      </c>
      <c r="N319" s="66" t="s">
        <v>74</v>
      </c>
      <c r="O319" s="66" t="s">
        <v>74</v>
      </c>
      <c r="P319" s="60">
        <f>$K319*VLOOKUP($J319,'Source Data'!$A$3:$P$184,'Source Data'!P$1,FALSE)</f>
        <v>0.14502873431947894</v>
      </c>
      <c r="Z319" s="68"/>
      <c r="AA319" s="68"/>
      <c r="AO319" s="68"/>
      <c r="AP319" s="68"/>
    </row>
    <row r="320" spans="1:42" s="60" customFormat="1" x14ac:dyDescent="0.3">
      <c r="A320" s="60" t="s">
        <v>188</v>
      </c>
      <c r="B320" s="60" t="s">
        <v>169</v>
      </c>
      <c r="C320" s="66" t="s">
        <v>70</v>
      </c>
      <c r="D320" s="66">
        <v>260000</v>
      </c>
      <c r="E320" s="72" t="s">
        <v>284</v>
      </c>
      <c r="F320" s="62" t="s">
        <v>260</v>
      </c>
      <c r="G320" s="60" t="s">
        <v>30</v>
      </c>
      <c r="H320" s="60" t="s">
        <v>104</v>
      </c>
      <c r="I320" s="60" t="s">
        <v>75</v>
      </c>
      <c r="J320" s="60" t="s">
        <v>111</v>
      </c>
      <c r="K320" s="27">
        <v>0.17559447627171215</v>
      </c>
      <c r="L320" s="66" t="s">
        <v>74</v>
      </c>
      <c r="M320" s="66" t="s">
        <v>74</v>
      </c>
      <c r="N320" s="66" t="s">
        <v>74</v>
      </c>
      <c r="O320" s="66" t="s">
        <v>74</v>
      </c>
      <c r="P320" s="60">
        <f>$K320*VLOOKUP($J320,'Source Data'!$A$3:$P$184,'Source Data'!P$1,FALSE)</f>
        <v>9.0975498156374068E-2</v>
      </c>
      <c r="Z320" s="68"/>
      <c r="AA320" s="68"/>
      <c r="AO320" s="68"/>
      <c r="AP320" s="68"/>
    </row>
    <row r="321" spans="1:42" s="60" customFormat="1" x14ac:dyDescent="0.3">
      <c r="A321" s="60" t="s">
        <v>188</v>
      </c>
      <c r="B321" s="60" t="s">
        <v>169</v>
      </c>
      <c r="C321" s="66" t="s">
        <v>70</v>
      </c>
      <c r="D321" s="66">
        <v>260000</v>
      </c>
      <c r="E321" s="72" t="s">
        <v>284</v>
      </c>
      <c r="F321" s="62" t="s">
        <v>260</v>
      </c>
      <c r="G321" s="60" t="s">
        <v>30</v>
      </c>
      <c r="H321" s="60" t="s">
        <v>113</v>
      </c>
      <c r="I321" s="60" t="s">
        <v>75</v>
      </c>
      <c r="J321" s="60" t="s">
        <v>274</v>
      </c>
      <c r="K321" s="27">
        <v>1.7064367617866005</v>
      </c>
      <c r="L321" s="66" t="s">
        <v>74</v>
      </c>
      <c r="M321" s="66" t="s">
        <v>74</v>
      </c>
      <c r="N321" s="66" t="s">
        <v>74</v>
      </c>
      <c r="O321" s="66" t="s">
        <v>74</v>
      </c>
      <c r="P321" s="60">
        <f>$K321*VLOOKUP($J321,'Source Data'!$A$3:$P$184,'Source Data'!P$1,FALSE)</f>
        <v>0.14728255690980149</v>
      </c>
      <c r="Z321" s="68"/>
      <c r="AA321" s="68"/>
      <c r="AO321" s="68"/>
      <c r="AP321" s="68"/>
    </row>
    <row r="322" spans="1:42" s="60" customFormat="1" x14ac:dyDescent="0.3">
      <c r="A322" s="60" t="s">
        <v>188</v>
      </c>
      <c r="B322" s="60" t="s">
        <v>169</v>
      </c>
      <c r="C322" s="66" t="s">
        <v>70</v>
      </c>
      <c r="D322" s="66">
        <v>260000</v>
      </c>
      <c r="E322" s="72" t="s">
        <v>284</v>
      </c>
      <c r="F322" s="62" t="s">
        <v>260</v>
      </c>
      <c r="G322" s="60" t="s">
        <v>30</v>
      </c>
      <c r="H322" s="60" t="s">
        <v>113</v>
      </c>
      <c r="I322" s="60" t="s">
        <v>190</v>
      </c>
      <c r="J322" s="60" t="s">
        <v>84</v>
      </c>
      <c r="K322" s="27">
        <v>0.6784144700460828</v>
      </c>
      <c r="L322" s="66" t="s">
        <v>74</v>
      </c>
      <c r="M322" s="66" t="s">
        <v>74</v>
      </c>
      <c r="N322" s="66" t="s">
        <v>74</v>
      </c>
      <c r="O322" s="66" t="s">
        <v>74</v>
      </c>
      <c r="P322" s="60">
        <f>$K322*VLOOKUP($J322,'Source Data'!$A$3:$P$184,'Source Data'!P$1,FALSE)</f>
        <v>5.8553952909677402E-2</v>
      </c>
      <c r="Z322" s="68"/>
      <c r="AA322" s="68"/>
      <c r="AO322" s="68"/>
      <c r="AP322" s="68"/>
    </row>
    <row r="323" spans="1:42" s="60" customFormat="1" x14ac:dyDescent="0.3">
      <c r="A323" s="60" t="s">
        <v>188</v>
      </c>
      <c r="B323" s="60" t="s">
        <v>169</v>
      </c>
      <c r="C323" s="66" t="s">
        <v>70</v>
      </c>
      <c r="D323" s="66">
        <v>260000</v>
      </c>
      <c r="E323" s="72" t="s">
        <v>284</v>
      </c>
      <c r="F323" s="62" t="s">
        <v>260</v>
      </c>
      <c r="G323" s="60" t="s">
        <v>30</v>
      </c>
      <c r="H323" s="60" t="s">
        <v>87</v>
      </c>
      <c r="I323" s="60" t="s">
        <v>75</v>
      </c>
      <c r="J323" s="60" t="s">
        <v>220</v>
      </c>
      <c r="K323" s="27">
        <v>0.58451612903225802</v>
      </c>
      <c r="L323" s="66" t="s">
        <v>74</v>
      </c>
      <c r="M323" s="66" t="s">
        <v>74</v>
      </c>
      <c r="N323" s="66" t="s">
        <v>74</v>
      </c>
      <c r="O323" s="66" t="s">
        <v>74</v>
      </c>
      <c r="P323" s="60">
        <f>$K323*VLOOKUP($J323,'Source Data'!$A$3:$P$184,'Source Data'!P$1,FALSE)</f>
        <v>6.605032258064516</v>
      </c>
      <c r="Z323" s="68"/>
      <c r="AA323" s="68"/>
      <c r="AO323" s="68"/>
      <c r="AP323" s="68"/>
    </row>
    <row r="324" spans="1:42" s="60" customFormat="1" x14ac:dyDescent="0.3">
      <c r="A324" s="60" t="s">
        <v>188</v>
      </c>
      <c r="B324" s="60" t="s">
        <v>169</v>
      </c>
      <c r="C324" s="66" t="s">
        <v>70</v>
      </c>
      <c r="D324" s="66">
        <v>260000</v>
      </c>
      <c r="E324" s="72" t="s">
        <v>284</v>
      </c>
      <c r="F324" s="62" t="s">
        <v>260</v>
      </c>
      <c r="G324" s="60" t="s">
        <v>30</v>
      </c>
      <c r="H324" s="60" t="s">
        <v>87</v>
      </c>
      <c r="I324" s="60" t="s">
        <v>190</v>
      </c>
      <c r="J324" s="60" t="s">
        <v>88</v>
      </c>
      <c r="K324" s="27">
        <v>7.259415460829495E-2</v>
      </c>
      <c r="L324" s="66" t="s">
        <v>74</v>
      </c>
      <c r="M324" s="66" t="s">
        <v>74</v>
      </c>
      <c r="N324" s="66" t="s">
        <v>74</v>
      </c>
      <c r="O324" s="66" t="s">
        <v>74</v>
      </c>
      <c r="P324" s="60">
        <f>$K324*VLOOKUP($J324,'Source Data'!$A$3:$P$184,'Source Data'!P$1,FALSE)</f>
        <v>6.2656014842419373E-3</v>
      </c>
      <c r="Z324" s="68"/>
      <c r="AA324" s="68"/>
      <c r="AO324" s="68"/>
      <c r="AP324" s="68"/>
    </row>
    <row r="325" spans="1:42" s="60" customFormat="1" x14ac:dyDescent="0.3">
      <c r="A325" s="60" t="s">
        <v>188</v>
      </c>
      <c r="B325" s="60" t="s">
        <v>169</v>
      </c>
      <c r="C325" s="66" t="s">
        <v>70</v>
      </c>
      <c r="D325" s="66">
        <v>260000</v>
      </c>
      <c r="E325" s="72" t="s">
        <v>284</v>
      </c>
      <c r="F325" s="62" t="s">
        <v>260</v>
      </c>
      <c r="G325" s="60" t="s">
        <v>30</v>
      </c>
      <c r="H325" s="60" t="s">
        <v>34</v>
      </c>
      <c r="I325" s="60" t="s">
        <v>75</v>
      </c>
      <c r="J325" s="60" t="s">
        <v>100</v>
      </c>
      <c r="K325" s="27">
        <v>4.0916129032258063E-3</v>
      </c>
      <c r="L325" s="66" t="s">
        <v>74</v>
      </c>
      <c r="M325" s="66" t="s">
        <v>74</v>
      </c>
      <c r="N325" s="66" t="s">
        <v>74</v>
      </c>
      <c r="O325" s="66" t="s">
        <v>74</v>
      </c>
      <c r="P325" s="60">
        <f>$K325*VLOOKUP($J325,'Source Data'!$A$3:$P$184,'Source Data'!P$1,FALSE)</f>
        <v>1.8412258064516129E-2</v>
      </c>
      <c r="Z325" s="68"/>
      <c r="AA325" s="68"/>
      <c r="AO325" s="68"/>
      <c r="AP325" s="68"/>
    </row>
    <row r="326" spans="1:42" s="60" customFormat="1" x14ac:dyDescent="0.3">
      <c r="A326" s="60" t="s">
        <v>188</v>
      </c>
      <c r="B326" s="60" t="s">
        <v>169</v>
      </c>
      <c r="C326" s="66" t="s">
        <v>70</v>
      </c>
      <c r="D326" s="66">
        <v>260000</v>
      </c>
      <c r="E326" s="72" t="s">
        <v>284</v>
      </c>
      <c r="F326" s="62" t="s">
        <v>260</v>
      </c>
      <c r="G326" s="60" t="s">
        <v>30</v>
      </c>
      <c r="H326" s="60" t="s">
        <v>114</v>
      </c>
      <c r="I326" s="60" t="s">
        <v>190</v>
      </c>
      <c r="J326" s="60" t="s">
        <v>213</v>
      </c>
      <c r="K326" s="27">
        <v>0.21407903225806454</v>
      </c>
      <c r="L326" s="66" t="s">
        <v>74</v>
      </c>
      <c r="M326" s="66" t="s">
        <v>74</v>
      </c>
      <c r="N326" s="66" t="s">
        <v>74</v>
      </c>
      <c r="O326" s="66" t="s">
        <v>74</v>
      </c>
      <c r="P326" s="60">
        <f>$K326*VLOOKUP($J326,'Source Data'!$A$3:$P$184,'Source Data'!P$1,FALSE)</f>
        <v>1.8477161274193549E-2</v>
      </c>
      <c r="Z326" s="68"/>
      <c r="AA326" s="68"/>
      <c r="AO326" s="68"/>
      <c r="AP326" s="68"/>
    </row>
    <row r="327" spans="1:42" s="60" customFormat="1" x14ac:dyDescent="0.3">
      <c r="A327" s="60" t="s">
        <v>188</v>
      </c>
      <c r="B327" s="60" t="s">
        <v>169</v>
      </c>
      <c r="C327" s="66" t="s">
        <v>70</v>
      </c>
      <c r="D327" s="66">
        <v>260000</v>
      </c>
      <c r="E327" s="72" t="s">
        <v>284</v>
      </c>
      <c r="F327" s="62" t="s">
        <v>260</v>
      </c>
      <c r="G327" s="60" t="s">
        <v>30</v>
      </c>
      <c r="H327" s="60" t="s">
        <v>116</v>
      </c>
      <c r="I327" s="60" t="s">
        <v>74</v>
      </c>
      <c r="J327" s="60" t="s">
        <v>74</v>
      </c>
      <c r="K327" s="27">
        <v>0</v>
      </c>
      <c r="L327" s="66" t="s">
        <v>74</v>
      </c>
      <c r="M327" s="66" t="s">
        <v>74</v>
      </c>
      <c r="N327" s="66" t="s">
        <v>74</v>
      </c>
      <c r="O327" s="66" t="s">
        <v>74</v>
      </c>
      <c r="P327" s="60">
        <f>IFERROR(VLOOKUP(A128,$H$2:$J$336,3,0),0)</f>
        <v>0</v>
      </c>
      <c r="Z327" s="68"/>
      <c r="AA327" s="68"/>
      <c r="AO327" s="68"/>
      <c r="AP327" s="68"/>
    </row>
    <row r="328" spans="1:42" s="60" customFormat="1" x14ac:dyDescent="0.3">
      <c r="A328" s="60" t="s">
        <v>188</v>
      </c>
      <c r="B328" s="60" t="s">
        <v>169</v>
      </c>
      <c r="C328" s="66" t="s">
        <v>70</v>
      </c>
      <c r="D328" s="66">
        <v>260000</v>
      </c>
      <c r="E328" s="72" t="s">
        <v>284</v>
      </c>
      <c r="F328" s="62" t="s">
        <v>260</v>
      </c>
      <c r="G328" s="60" t="s">
        <v>30</v>
      </c>
      <c r="H328" s="60" t="s">
        <v>108</v>
      </c>
      <c r="I328" s="60" t="s">
        <v>74</v>
      </c>
      <c r="J328" s="60" t="s">
        <v>74</v>
      </c>
      <c r="K328" s="27">
        <v>0</v>
      </c>
      <c r="L328" s="66" t="s">
        <v>74</v>
      </c>
      <c r="M328" s="66" t="s">
        <v>74</v>
      </c>
      <c r="N328" s="66" t="s">
        <v>74</v>
      </c>
      <c r="O328" s="66" t="s">
        <v>74</v>
      </c>
      <c r="P328" s="60">
        <f>IFERROR(VLOOKUP(A128,$H$2:$J$336,3,0),0)</f>
        <v>0</v>
      </c>
      <c r="Z328" s="68"/>
      <c r="AA328" s="68"/>
      <c r="AO328" s="68"/>
      <c r="AP328" s="68"/>
    </row>
    <row r="329" spans="1:42" s="60" customFormat="1" x14ac:dyDescent="0.3">
      <c r="A329" s="60" t="s">
        <v>188</v>
      </c>
      <c r="B329" s="60" t="s">
        <v>169</v>
      </c>
      <c r="C329" s="66" t="s">
        <v>70</v>
      </c>
      <c r="D329" s="66">
        <v>260000</v>
      </c>
      <c r="E329" s="72" t="s">
        <v>284</v>
      </c>
      <c r="F329" s="62" t="s">
        <v>260</v>
      </c>
      <c r="G329" s="60" t="s">
        <v>30</v>
      </c>
      <c r="H329" s="60" t="s">
        <v>118</v>
      </c>
      <c r="I329" s="60" t="s">
        <v>74</v>
      </c>
      <c r="J329" s="60" t="s">
        <v>74</v>
      </c>
      <c r="K329" s="27">
        <v>0</v>
      </c>
      <c r="L329" s="66" t="s">
        <v>74</v>
      </c>
      <c r="M329" s="66" t="s">
        <v>74</v>
      </c>
      <c r="N329" s="66" t="s">
        <v>74</v>
      </c>
      <c r="O329" s="66" t="s">
        <v>74</v>
      </c>
      <c r="P329" s="60">
        <f>IFERROR(VLOOKUP(A128,$H$2:$J$336,3,0),0)</f>
        <v>0</v>
      </c>
      <c r="Z329" s="68"/>
      <c r="AA329" s="68"/>
      <c r="AO329" s="68"/>
      <c r="AP329" s="68"/>
    </row>
    <row r="330" spans="1:42" s="60" customFormat="1" x14ac:dyDescent="0.3">
      <c r="A330" s="60" t="s">
        <v>188</v>
      </c>
      <c r="B330" s="60" t="s">
        <v>169</v>
      </c>
      <c r="C330" s="66" t="s">
        <v>70</v>
      </c>
      <c r="D330" s="66">
        <v>260000</v>
      </c>
      <c r="E330" s="72" t="s">
        <v>284</v>
      </c>
      <c r="F330" s="62" t="s">
        <v>260</v>
      </c>
      <c r="G330" s="60" t="s">
        <v>30</v>
      </c>
      <c r="H330" s="60" t="s">
        <v>36</v>
      </c>
      <c r="I330" s="60" t="s">
        <v>74</v>
      </c>
      <c r="J330" s="60" t="s">
        <v>74</v>
      </c>
      <c r="K330" s="27">
        <v>0</v>
      </c>
      <c r="L330" s="66" t="s">
        <v>74</v>
      </c>
      <c r="M330" s="66" t="s">
        <v>74</v>
      </c>
      <c r="N330" s="66" t="s">
        <v>74</v>
      </c>
      <c r="O330" s="66" t="s">
        <v>74</v>
      </c>
      <c r="P330" s="60">
        <f>IFERROR(VLOOKUP(A128,$H$2:$J$336,3,0),0)</f>
        <v>0</v>
      </c>
      <c r="Z330" s="68"/>
      <c r="AA330" s="68"/>
      <c r="AO330" s="68"/>
      <c r="AP330" s="68"/>
    </row>
    <row r="331" spans="1:42" s="60" customFormat="1" x14ac:dyDescent="0.3">
      <c r="A331" s="60" t="s">
        <v>188</v>
      </c>
      <c r="B331" s="60" t="s">
        <v>169</v>
      </c>
      <c r="C331" s="66" t="s">
        <v>70</v>
      </c>
      <c r="D331" s="66">
        <v>260000</v>
      </c>
      <c r="E331" s="72" t="s">
        <v>284</v>
      </c>
      <c r="F331" s="62" t="s">
        <v>260</v>
      </c>
      <c r="G331" s="60" t="s">
        <v>30</v>
      </c>
      <c r="H331" s="60" t="s">
        <v>121</v>
      </c>
      <c r="I331" s="60" t="s">
        <v>74</v>
      </c>
      <c r="J331" s="60" t="s">
        <v>74</v>
      </c>
      <c r="K331" s="27">
        <v>0</v>
      </c>
      <c r="L331" s="66" t="s">
        <v>74</v>
      </c>
      <c r="M331" s="66" t="s">
        <v>74</v>
      </c>
      <c r="N331" s="66" t="s">
        <v>74</v>
      </c>
      <c r="O331" s="66" t="s">
        <v>74</v>
      </c>
      <c r="P331" s="60">
        <f>IFERROR(VLOOKUP(A128,$H$2:$J$336,3,0),0)</f>
        <v>0</v>
      </c>
      <c r="Z331" s="68"/>
      <c r="AA331" s="68"/>
      <c r="AO331" s="68"/>
      <c r="AP331" s="68"/>
    </row>
    <row r="332" spans="1:42" s="60" customFormat="1" x14ac:dyDescent="0.3">
      <c r="A332" s="60" t="s">
        <v>188</v>
      </c>
      <c r="B332" s="60" t="s">
        <v>169</v>
      </c>
      <c r="C332" s="66" t="s">
        <v>70</v>
      </c>
      <c r="D332" s="66">
        <v>260000</v>
      </c>
      <c r="E332" s="72" t="s">
        <v>284</v>
      </c>
      <c r="F332" s="62" t="s">
        <v>260</v>
      </c>
      <c r="G332" s="60" t="s">
        <v>30</v>
      </c>
      <c r="H332" s="60" t="s">
        <v>37</v>
      </c>
      <c r="I332" s="60" t="s">
        <v>74</v>
      </c>
      <c r="J332" s="60" t="s">
        <v>74</v>
      </c>
      <c r="K332" s="27">
        <v>0</v>
      </c>
      <c r="L332" s="66" t="s">
        <v>74</v>
      </c>
      <c r="M332" s="66" t="s">
        <v>74</v>
      </c>
      <c r="N332" s="66" t="s">
        <v>74</v>
      </c>
      <c r="O332" s="66" t="s">
        <v>74</v>
      </c>
      <c r="P332" s="60">
        <f>IFERROR(VLOOKUP(A128,$H$2:$J$336,3,0),0)</f>
        <v>0</v>
      </c>
      <c r="Z332" s="68"/>
      <c r="AA332" s="68"/>
      <c r="AO332" s="68"/>
      <c r="AP332" s="68"/>
    </row>
    <row r="333" spans="1:42" s="60" customFormat="1" x14ac:dyDescent="0.3">
      <c r="A333" s="60" t="s">
        <v>188</v>
      </c>
      <c r="B333" s="60" t="s">
        <v>169</v>
      </c>
      <c r="C333" s="66" t="s">
        <v>70</v>
      </c>
      <c r="D333" s="66">
        <v>260000</v>
      </c>
      <c r="E333" s="72" t="s">
        <v>284</v>
      </c>
      <c r="F333" s="62" t="s">
        <v>261</v>
      </c>
      <c r="G333" s="60" t="s">
        <v>30</v>
      </c>
      <c r="H333" s="60" t="s">
        <v>31</v>
      </c>
      <c r="I333" s="60" t="s">
        <v>75</v>
      </c>
      <c r="J333" s="60" t="s">
        <v>212</v>
      </c>
      <c r="K333" s="27">
        <v>0.27992421215880897</v>
      </c>
      <c r="L333" s="66" t="s">
        <v>74</v>
      </c>
      <c r="M333" s="66" t="s">
        <v>74</v>
      </c>
      <c r="N333" s="66" t="s">
        <v>74</v>
      </c>
      <c r="O333" s="66" t="s">
        <v>74</v>
      </c>
      <c r="P333" s="60">
        <f>$K333*VLOOKUP($J333,'Source Data'!$A$3:$P$184,'Source Data'!P$1,FALSE)</f>
        <v>0.14502873431947894</v>
      </c>
      <c r="Z333" s="68"/>
      <c r="AA333" s="68"/>
      <c r="AO333" s="68"/>
      <c r="AP333" s="68"/>
    </row>
    <row r="334" spans="1:42" s="60" customFormat="1" x14ac:dyDescent="0.3">
      <c r="A334" s="60" t="s">
        <v>188</v>
      </c>
      <c r="B334" s="60" t="s">
        <v>169</v>
      </c>
      <c r="C334" s="66" t="s">
        <v>70</v>
      </c>
      <c r="D334" s="66">
        <v>260000</v>
      </c>
      <c r="E334" s="72" t="s">
        <v>284</v>
      </c>
      <c r="F334" s="62" t="s">
        <v>261</v>
      </c>
      <c r="G334" s="60" t="s">
        <v>30</v>
      </c>
      <c r="H334" s="60" t="s">
        <v>104</v>
      </c>
      <c r="I334" s="60" t="s">
        <v>75</v>
      </c>
      <c r="J334" s="60" t="s">
        <v>111</v>
      </c>
      <c r="K334" s="27">
        <v>0.17559447627171215</v>
      </c>
      <c r="L334" s="66" t="s">
        <v>74</v>
      </c>
      <c r="M334" s="66" t="s">
        <v>74</v>
      </c>
      <c r="N334" s="66" t="s">
        <v>74</v>
      </c>
      <c r="O334" s="66" t="s">
        <v>74</v>
      </c>
      <c r="P334" s="60">
        <f>$K334*VLOOKUP($J334,'Source Data'!$A$3:$P$184,'Source Data'!P$1,FALSE)</f>
        <v>9.0975498156374068E-2</v>
      </c>
      <c r="Z334" s="68"/>
      <c r="AA334" s="68"/>
      <c r="AO334" s="68"/>
      <c r="AP334" s="68"/>
    </row>
    <row r="335" spans="1:42" s="60" customFormat="1" x14ac:dyDescent="0.3">
      <c r="A335" s="60" t="s">
        <v>188</v>
      </c>
      <c r="B335" s="60" t="s">
        <v>169</v>
      </c>
      <c r="C335" s="66" t="s">
        <v>70</v>
      </c>
      <c r="D335" s="66">
        <v>260000</v>
      </c>
      <c r="E335" s="72" t="s">
        <v>284</v>
      </c>
      <c r="F335" s="62" t="s">
        <v>261</v>
      </c>
      <c r="G335" s="60" t="s">
        <v>30</v>
      </c>
      <c r="H335" s="60" t="s">
        <v>113</v>
      </c>
      <c r="I335" s="60" t="s">
        <v>75</v>
      </c>
      <c r="J335" s="60" t="s">
        <v>274</v>
      </c>
      <c r="K335" s="27">
        <v>1.7064367617866005</v>
      </c>
      <c r="L335" s="66" t="s">
        <v>74</v>
      </c>
      <c r="M335" s="66" t="s">
        <v>74</v>
      </c>
      <c r="N335" s="66" t="s">
        <v>74</v>
      </c>
      <c r="O335" s="66" t="s">
        <v>74</v>
      </c>
      <c r="P335" s="60">
        <f>$K335*VLOOKUP($J335,'Source Data'!$A$3:$P$184,'Source Data'!P$1,FALSE)</f>
        <v>0.14728255690980149</v>
      </c>
      <c r="Z335" s="68"/>
      <c r="AA335" s="68"/>
      <c r="AO335" s="68"/>
      <c r="AP335" s="68"/>
    </row>
    <row r="336" spans="1:42" s="60" customFormat="1" x14ac:dyDescent="0.3">
      <c r="A336" s="60" t="s">
        <v>188</v>
      </c>
      <c r="B336" s="60" t="s">
        <v>169</v>
      </c>
      <c r="C336" s="66" t="s">
        <v>70</v>
      </c>
      <c r="D336" s="66">
        <v>260000</v>
      </c>
      <c r="E336" s="72" t="s">
        <v>284</v>
      </c>
      <c r="F336" s="62" t="s">
        <v>261</v>
      </c>
      <c r="G336" s="60" t="s">
        <v>30</v>
      </c>
      <c r="H336" s="60" t="s">
        <v>113</v>
      </c>
      <c r="I336" s="60" t="s">
        <v>190</v>
      </c>
      <c r="J336" s="60" t="s">
        <v>84</v>
      </c>
      <c r="K336" s="27">
        <v>0.6784144700460828</v>
      </c>
      <c r="L336" s="66" t="s">
        <v>74</v>
      </c>
      <c r="M336" s="66" t="s">
        <v>74</v>
      </c>
      <c r="N336" s="66" t="s">
        <v>74</v>
      </c>
      <c r="O336" s="66" t="s">
        <v>74</v>
      </c>
      <c r="P336" s="60">
        <f>$K336*VLOOKUP($J336,'Source Data'!$A$3:$P$184,'Source Data'!P$1,FALSE)</f>
        <v>5.8553952909677402E-2</v>
      </c>
      <c r="Z336" s="68"/>
      <c r="AA336" s="68"/>
      <c r="AO336" s="68"/>
      <c r="AP336" s="68"/>
    </row>
    <row r="337" spans="1:42" s="60" customFormat="1" x14ac:dyDescent="0.3">
      <c r="A337" s="60" t="s">
        <v>188</v>
      </c>
      <c r="B337" s="60" t="s">
        <v>169</v>
      </c>
      <c r="C337" s="66" t="s">
        <v>70</v>
      </c>
      <c r="D337" s="66">
        <v>260000</v>
      </c>
      <c r="E337" s="72" t="s">
        <v>284</v>
      </c>
      <c r="F337" s="62" t="s">
        <v>261</v>
      </c>
      <c r="G337" s="60" t="s">
        <v>30</v>
      </c>
      <c r="H337" s="60" t="s">
        <v>87</v>
      </c>
      <c r="I337" s="60" t="s">
        <v>75</v>
      </c>
      <c r="J337" s="60" t="s">
        <v>220</v>
      </c>
      <c r="K337" s="27">
        <v>0.58451612903225802</v>
      </c>
      <c r="L337" s="66" t="s">
        <v>74</v>
      </c>
      <c r="M337" s="66" t="s">
        <v>74</v>
      </c>
      <c r="N337" s="66" t="s">
        <v>74</v>
      </c>
      <c r="O337" s="66" t="s">
        <v>74</v>
      </c>
      <c r="P337" s="60">
        <f>$K337*VLOOKUP($J337,'Source Data'!$A$3:$P$184,'Source Data'!P$1,FALSE)</f>
        <v>6.605032258064516</v>
      </c>
      <c r="Z337" s="68"/>
      <c r="AA337" s="68"/>
      <c r="AO337" s="68"/>
      <c r="AP337" s="68"/>
    </row>
    <row r="338" spans="1:42" s="60" customFormat="1" x14ac:dyDescent="0.3">
      <c r="A338" s="60" t="s">
        <v>188</v>
      </c>
      <c r="B338" s="60" t="s">
        <v>169</v>
      </c>
      <c r="C338" s="66" t="s">
        <v>70</v>
      </c>
      <c r="D338" s="66">
        <v>260000</v>
      </c>
      <c r="E338" s="72" t="s">
        <v>284</v>
      </c>
      <c r="F338" s="62" t="s">
        <v>261</v>
      </c>
      <c r="G338" s="60" t="s">
        <v>30</v>
      </c>
      <c r="H338" s="60" t="s">
        <v>87</v>
      </c>
      <c r="I338" s="60" t="s">
        <v>190</v>
      </c>
      <c r="J338" s="60" t="s">
        <v>88</v>
      </c>
      <c r="K338" s="27">
        <v>7.259415460829495E-2</v>
      </c>
      <c r="L338" s="66" t="s">
        <v>74</v>
      </c>
      <c r="M338" s="66" t="s">
        <v>74</v>
      </c>
      <c r="N338" s="66" t="s">
        <v>74</v>
      </c>
      <c r="O338" s="66" t="s">
        <v>74</v>
      </c>
      <c r="P338" s="60">
        <f>$K338*VLOOKUP($J338,'Source Data'!$A$3:$P$184,'Source Data'!P$1,FALSE)</f>
        <v>6.2656014842419373E-3</v>
      </c>
      <c r="Z338" s="68"/>
      <c r="AA338" s="68"/>
      <c r="AO338" s="68"/>
      <c r="AP338" s="68"/>
    </row>
    <row r="339" spans="1:42" s="60" customFormat="1" x14ac:dyDescent="0.3">
      <c r="A339" s="60" t="s">
        <v>188</v>
      </c>
      <c r="B339" s="60" t="s">
        <v>169</v>
      </c>
      <c r="C339" s="66" t="s">
        <v>70</v>
      </c>
      <c r="D339" s="66">
        <v>260000</v>
      </c>
      <c r="E339" s="72" t="s">
        <v>284</v>
      </c>
      <c r="F339" s="62" t="s">
        <v>261</v>
      </c>
      <c r="G339" s="60" t="s">
        <v>30</v>
      </c>
      <c r="H339" s="60" t="s">
        <v>34</v>
      </c>
      <c r="I339" s="60" t="s">
        <v>75</v>
      </c>
      <c r="J339" s="60" t="s">
        <v>100</v>
      </c>
      <c r="K339" s="27">
        <v>4.0916129032258063E-3</v>
      </c>
      <c r="L339" s="66" t="s">
        <v>74</v>
      </c>
      <c r="M339" s="66" t="s">
        <v>74</v>
      </c>
      <c r="N339" s="66" t="s">
        <v>74</v>
      </c>
      <c r="O339" s="66" t="s">
        <v>74</v>
      </c>
      <c r="P339" s="60">
        <f>$K339*VLOOKUP($J339,'Source Data'!$A$3:$P$184,'Source Data'!P$1,FALSE)</f>
        <v>1.8412258064516129E-2</v>
      </c>
      <c r="Z339" s="68"/>
      <c r="AA339" s="68"/>
      <c r="AO339" s="68"/>
      <c r="AP339" s="68"/>
    </row>
    <row r="340" spans="1:42" s="60" customFormat="1" x14ac:dyDescent="0.3">
      <c r="A340" s="60" t="s">
        <v>188</v>
      </c>
      <c r="B340" s="60" t="s">
        <v>169</v>
      </c>
      <c r="C340" s="66" t="s">
        <v>70</v>
      </c>
      <c r="D340" s="66">
        <v>260000</v>
      </c>
      <c r="E340" s="72" t="s">
        <v>284</v>
      </c>
      <c r="F340" s="62" t="s">
        <v>261</v>
      </c>
      <c r="G340" s="60" t="s">
        <v>30</v>
      </c>
      <c r="H340" s="60" t="s">
        <v>114</v>
      </c>
      <c r="I340" s="60" t="s">
        <v>190</v>
      </c>
      <c r="J340" s="60" t="s">
        <v>213</v>
      </c>
      <c r="K340" s="27">
        <v>0.21407903225806454</v>
      </c>
      <c r="L340" s="66" t="s">
        <v>74</v>
      </c>
      <c r="M340" s="66" t="s">
        <v>74</v>
      </c>
      <c r="N340" s="66" t="s">
        <v>74</v>
      </c>
      <c r="O340" s="66" t="s">
        <v>74</v>
      </c>
      <c r="P340" s="60">
        <f>$K340*VLOOKUP($J340,'Source Data'!$A$3:$P$184,'Source Data'!P$1,FALSE)</f>
        <v>1.8477161274193549E-2</v>
      </c>
      <c r="Z340" s="68"/>
      <c r="AA340" s="68"/>
      <c r="AO340" s="68"/>
      <c r="AP340" s="68"/>
    </row>
    <row r="341" spans="1:42" s="60" customFormat="1" x14ac:dyDescent="0.3">
      <c r="A341" s="60" t="s">
        <v>188</v>
      </c>
      <c r="B341" s="60" t="s">
        <v>169</v>
      </c>
      <c r="C341" s="66" t="s">
        <v>70</v>
      </c>
      <c r="D341" s="66">
        <v>260000</v>
      </c>
      <c r="E341" s="72" t="s">
        <v>284</v>
      </c>
      <c r="F341" s="62" t="s">
        <v>261</v>
      </c>
      <c r="G341" s="60" t="s">
        <v>30</v>
      </c>
      <c r="H341" s="60" t="s">
        <v>116</v>
      </c>
      <c r="I341" s="60" t="s">
        <v>74</v>
      </c>
      <c r="J341" s="60" t="s">
        <v>74</v>
      </c>
      <c r="K341" s="27">
        <v>0</v>
      </c>
      <c r="L341" s="66" t="s">
        <v>74</v>
      </c>
      <c r="M341" s="66" t="s">
        <v>74</v>
      </c>
      <c r="N341" s="66" t="s">
        <v>74</v>
      </c>
      <c r="O341" s="66" t="s">
        <v>74</v>
      </c>
      <c r="P341" s="60">
        <f>IFERROR(VLOOKUP(A128,$H$2:$J$336,3,0),0)</f>
        <v>0</v>
      </c>
      <c r="Z341" s="68"/>
      <c r="AA341" s="68"/>
      <c r="AO341" s="68"/>
      <c r="AP341" s="68"/>
    </row>
    <row r="342" spans="1:42" s="60" customFormat="1" x14ac:dyDescent="0.3">
      <c r="A342" s="60" t="s">
        <v>188</v>
      </c>
      <c r="B342" s="60" t="s">
        <v>169</v>
      </c>
      <c r="C342" s="66" t="s">
        <v>70</v>
      </c>
      <c r="D342" s="66">
        <v>260000</v>
      </c>
      <c r="E342" s="72" t="s">
        <v>284</v>
      </c>
      <c r="F342" s="62" t="s">
        <v>261</v>
      </c>
      <c r="G342" s="60" t="s">
        <v>30</v>
      </c>
      <c r="H342" s="60" t="s">
        <v>108</v>
      </c>
      <c r="I342" s="60" t="s">
        <v>74</v>
      </c>
      <c r="J342" s="60" t="s">
        <v>74</v>
      </c>
      <c r="K342" s="27">
        <v>0</v>
      </c>
      <c r="L342" s="66" t="s">
        <v>74</v>
      </c>
      <c r="M342" s="66" t="s">
        <v>74</v>
      </c>
      <c r="N342" s="66" t="s">
        <v>74</v>
      </c>
      <c r="O342" s="66" t="s">
        <v>74</v>
      </c>
      <c r="P342" s="60">
        <f>IFERROR(VLOOKUP(A128,$H$2:$J$336,3,0),0)</f>
        <v>0</v>
      </c>
      <c r="Z342" s="68"/>
      <c r="AA342" s="68"/>
      <c r="AO342" s="68"/>
      <c r="AP342" s="68"/>
    </row>
    <row r="343" spans="1:42" s="60" customFormat="1" x14ac:dyDescent="0.3">
      <c r="A343" s="60" t="s">
        <v>188</v>
      </c>
      <c r="B343" s="60" t="s">
        <v>169</v>
      </c>
      <c r="C343" s="66" t="s">
        <v>70</v>
      </c>
      <c r="D343" s="66">
        <v>260000</v>
      </c>
      <c r="E343" s="72" t="s">
        <v>284</v>
      </c>
      <c r="F343" s="62" t="s">
        <v>261</v>
      </c>
      <c r="G343" s="60" t="s">
        <v>30</v>
      </c>
      <c r="H343" s="60" t="s">
        <v>118</v>
      </c>
      <c r="I343" s="60" t="s">
        <v>74</v>
      </c>
      <c r="J343" s="60" t="s">
        <v>74</v>
      </c>
      <c r="K343" s="27">
        <v>0</v>
      </c>
      <c r="L343" s="66" t="s">
        <v>74</v>
      </c>
      <c r="M343" s="66" t="s">
        <v>74</v>
      </c>
      <c r="N343" s="66" t="s">
        <v>74</v>
      </c>
      <c r="O343" s="66" t="s">
        <v>74</v>
      </c>
      <c r="P343" s="60">
        <f>IFERROR(VLOOKUP(A128,$H$2:$J$336,3,0),0)</f>
        <v>0</v>
      </c>
      <c r="Z343" s="68"/>
      <c r="AA343" s="68"/>
      <c r="AO343" s="68"/>
      <c r="AP343" s="68"/>
    </row>
    <row r="344" spans="1:42" s="60" customFormat="1" x14ac:dyDescent="0.3">
      <c r="A344" s="60" t="s">
        <v>188</v>
      </c>
      <c r="B344" s="60" t="s">
        <v>169</v>
      </c>
      <c r="C344" s="66" t="s">
        <v>70</v>
      </c>
      <c r="D344" s="66">
        <v>260000</v>
      </c>
      <c r="E344" s="72" t="s">
        <v>284</v>
      </c>
      <c r="F344" s="62" t="s">
        <v>261</v>
      </c>
      <c r="G344" s="60" t="s">
        <v>30</v>
      </c>
      <c r="H344" s="60" t="s">
        <v>36</v>
      </c>
      <c r="I344" s="60" t="s">
        <v>74</v>
      </c>
      <c r="J344" s="60" t="s">
        <v>74</v>
      </c>
      <c r="K344" s="27">
        <v>0</v>
      </c>
      <c r="L344" s="66" t="s">
        <v>74</v>
      </c>
      <c r="M344" s="66" t="s">
        <v>74</v>
      </c>
      <c r="N344" s="66" t="s">
        <v>74</v>
      </c>
      <c r="O344" s="66" t="s">
        <v>74</v>
      </c>
      <c r="P344" s="60">
        <f>IFERROR(VLOOKUP(A128,$H$2:$J$336,3,0),0)</f>
        <v>0</v>
      </c>
      <c r="Z344" s="68"/>
      <c r="AA344" s="68"/>
      <c r="AO344" s="68"/>
      <c r="AP344" s="68"/>
    </row>
    <row r="345" spans="1:42" s="60" customFormat="1" x14ac:dyDescent="0.3">
      <c r="A345" s="60" t="s">
        <v>188</v>
      </c>
      <c r="B345" s="60" t="s">
        <v>169</v>
      </c>
      <c r="C345" s="66" t="s">
        <v>70</v>
      </c>
      <c r="D345" s="66">
        <v>260000</v>
      </c>
      <c r="E345" s="72" t="s">
        <v>284</v>
      </c>
      <c r="F345" s="62" t="s">
        <v>261</v>
      </c>
      <c r="G345" s="60" t="s">
        <v>30</v>
      </c>
      <c r="H345" s="60" t="s">
        <v>121</v>
      </c>
      <c r="I345" s="60" t="s">
        <v>74</v>
      </c>
      <c r="J345" s="60" t="s">
        <v>74</v>
      </c>
      <c r="K345" s="27">
        <v>0</v>
      </c>
      <c r="L345" s="66" t="s">
        <v>74</v>
      </c>
      <c r="M345" s="66" t="s">
        <v>74</v>
      </c>
      <c r="N345" s="66" t="s">
        <v>74</v>
      </c>
      <c r="O345" s="66" t="s">
        <v>74</v>
      </c>
      <c r="P345" s="60">
        <f>IFERROR(VLOOKUP(A128,$H$2:$J$336,3,0),0)</f>
        <v>0</v>
      </c>
      <c r="Z345" s="68"/>
      <c r="AA345" s="68"/>
      <c r="AO345" s="68"/>
      <c r="AP345" s="68"/>
    </row>
    <row r="346" spans="1:42" s="60" customFormat="1" x14ac:dyDescent="0.3">
      <c r="A346" s="60" t="s">
        <v>188</v>
      </c>
      <c r="B346" s="60" t="s">
        <v>169</v>
      </c>
      <c r="C346" s="66" t="s">
        <v>70</v>
      </c>
      <c r="D346" s="66">
        <v>260000</v>
      </c>
      <c r="E346" s="72" t="s">
        <v>284</v>
      </c>
      <c r="F346" s="62" t="s">
        <v>261</v>
      </c>
      <c r="G346" s="60" t="s">
        <v>30</v>
      </c>
      <c r="H346" s="60" t="s">
        <v>37</v>
      </c>
      <c r="I346" s="60" t="s">
        <v>74</v>
      </c>
      <c r="J346" s="60" t="s">
        <v>74</v>
      </c>
      <c r="K346" s="27">
        <v>0</v>
      </c>
      <c r="L346" s="66" t="s">
        <v>74</v>
      </c>
      <c r="M346" s="66" t="s">
        <v>74</v>
      </c>
      <c r="N346" s="66" t="s">
        <v>74</v>
      </c>
      <c r="O346" s="66" t="s">
        <v>74</v>
      </c>
      <c r="P346" s="60">
        <f>IFERROR(VLOOKUP(A128,$H$2:$J$336,3,0),0)</f>
        <v>0</v>
      </c>
      <c r="Z346" s="68"/>
      <c r="AA346" s="68"/>
      <c r="AO346" s="68"/>
      <c r="AP346" s="68"/>
    </row>
    <row r="347" spans="1:42" s="60" customFormat="1" x14ac:dyDescent="0.3">
      <c r="A347" s="60" t="s">
        <v>188</v>
      </c>
      <c r="B347" s="60" t="s">
        <v>170</v>
      </c>
      <c r="C347" s="66" t="s">
        <v>70</v>
      </c>
      <c r="D347" s="66">
        <v>260000</v>
      </c>
      <c r="E347" s="72" t="s">
        <v>284</v>
      </c>
      <c r="F347" s="62" t="s">
        <v>268</v>
      </c>
      <c r="G347" s="60" t="s">
        <v>30</v>
      </c>
      <c r="H347" s="60" t="s">
        <v>31</v>
      </c>
      <c r="I347" s="60" t="s">
        <v>75</v>
      </c>
      <c r="J347" s="60" t="s">
        <v>212</v>
      </c>
      <c r="K347" s="27">
        <v>0.25427856699751861</v>
      </c>
      <c r="L347" s="66" t="s">
        <v>74</v>
      </c>
      <c r="M347" s="66" t="s">
        <v>74</v>
      </c>
      <c r="N347" s="66" t="s">
        <v>74</v>
      </c>
      <c r="O347" s="66" t="s">
        <v>74</v>
      </c>
      <c r="P347" s="60">
        <f>$K347*VLOOKUP($J347,'Source Data'!$A$3:$P$184,'Source Data'!P$1,FALSE)</f>
        <v>0.13174172556141439</v>
      </c>
      <c r="Z347" s="68"/>
      <c r="AA347" s="68"/>
      <c r="AO347" s="68"/>
      <c r="AP347" s="68"/>
    </row>
    <row r="348" spans="1:42" s="60" customFormat="1" x14ac:dyDescent="0.3">
      <c r="A348" s="60" t="s">
        <v>188</v>
      </c>
      <c r="B348" s="60" t="s">
        <v>170</v>
      </c>
      <c r="C348" s="66" t="s">
        <v>70</v>
      </c>
      <c r="D348" s="66">
        <v>260000</v>
      </c>
      <c r="E348" s="72" t="s">
        <v>284</v>
      </c>
      <c r="F348" s="62" t="s">
        <v>268</v>
      </c>
      <c r="G348" s="60" t="s">
        <v>30</v>
      </c>
      <c r="H348" s="60" t="s">
        <v>112</v>
      </c>
      <c r="I348" s="60" t="s">
        <v>75</v>
      </c>
      <c r="J348" s="60" t="s">
        <v>211</v>
      </c>
      <c r="K348" s="27">
        <v>0.35106401690446648</v>
      </c>
      <c r="L348" s="66" t="s">
        <v>74</v>
      </c>
      <c r="M348" s="66" t="s">
        <v>74</v>
      </c>
      <c r="N348" s="66" t="s">
        <v>74</v>
      </c>
      <c r="O348" s="66" t="s">
        <v>74</v>
      </c>
      <c r="P348" s="60">
        <f>$K348*VLOOKUP($J348,'Source Data'!$A$3:$P$184,'Source Data'!P$1,FALSE)</f>
        <v>0.18188626715820408</v>
      </c>
      <c r="Z348" s="68"/>
      <c r="AA348" s="68"/>
      <c r="AO348" s="68"/>
      <c r="AP348" s="68"/>
    </row>
    <row r="349" spans="1:42" s="60" customFormat="1" x14ac:dyDescent="0.3">
      <c r="A349" s="60" t="s">
        <v>188</v>
      </c>
      <c r="B349" s="60" t="s">
        <v>170</v>
      </c>
      <c r="C349" s="66" t="s">
        <v>70</v>
      </c>
      <c r="D349" s="66">
        <v>260000</v>
      </c>
      <c r="E349" s="72" t="s">
        <v>284</v>
      </c>
      <c r="F349" s="62" t="s">
        <v>268</v>
      </c>
      <c r="G349" s="60" t="s">
        <v>30</v>
      </c>
      <c r="H349" s="60" t="s">
        <v>105</v>
      </c>
      <c r="I349" s="60" t="s">
        <v>75</v>
      </c>
      <c r="J349" s="60" t="s">
        <v>249</v>
      </c>
      <c r="K349" s="27">
        <v>7.6543778801843338E-4</v>
      </c>
      <c r="L349" s="66" t="s">
        <v>74</v>
      </c>
      <c r="M349" s="66" t="s">
        <v>74</v>
      </c>
      <c r="N349" s="66" t="s">
        <v>74</v>
      </c>
      <c r="O349" s="66" t="s">
        <v>74</v>
      </c>
      <c r="P349" s="60">
        <f>$K349*VLOOKUP($J349,'Source Data'!$A$3:$P$184,'Source Data'!P$1,FALSE)</f>
        <v>3.4444700460829502E-3</v>
      </c>
      <c r="Z349" s="68"/>
      <c r="AA349" s="68"/>
      <c r="AO349" s="68"/>
      <c r="AP349" s="68"/>
    </row>
    <row r="350" spans="1:42" s="60" customFormat="1" x14ac:dyDescent="0.3">
      <c r="A350" s="60" t="s">
        <v>188</v>
      </c>
      <c r="B350" s="60" t="s">
        <v>170</v>
      </c>
      <c r="C350" s="66" t="s">
        <v>70</v>
      </c>
      <c r="D350" s="66">
        <v>260000</v>
      </c>
      <c r="E350" s="72" t="s">
        <v>284</v>
      </c>
      <c r="F350" s="62" t="s">
        <v>268</v>
      </c>
      <c r="G350" s="60" t="s">
        <v>30</v>
      </c>
      <c r="H350" s="60" t="s">
        <v>105</v>
      </c>
      <c r="I350" s="60" t="s">
        <v>190</v>
      </c>
      <c r="J350" s="60" t="s">
        <v>84</v>
      </c>
      <c r="K350" s="27">
        <v>0.33693179723502248</v>
      </c>
      <c r="L350" s="66" t="s">
        <v>74</v>
      </c>
      <c r="M350" s="66" t="s">
        <v>74</v>
      </c>
      <c r="N350" s="66" t="s">
        <v>74</v>
      </c>
      <c r="O350" s="66" t="s">
        <v>74</v>
      </c>
      <c r="P350" s="60">
        <f>$K350*VLOOKUP($J350,'Source Data'!$A$3:$P$184,'Source Data'!P$1,FALSE)</f>
        <v>2.9080583419354791E-2</v>
      </c>
      <c r="Z350" s="68"/>
      <c r="AA350" s="68"/>
      <c r="AO350" s="68"/>
      <c r="AP350" s="68"/>
    </row>
    <row r="351" spans="1:42" s="60" customFormat="1" x14ac:dyDescent="0.3">
      <c r="A351" s="60" t="s">
        <v>188</v>
      </c>
      <c r="B351" s="60" t="s">
        <v>170</v>
      </c>
      <c r="C351" s="66" t="s">
        <v>70</v>
      </c>
      <c r="D351" s="66">
        <v>260000</v>
      </c>
      <c r="E351" s="72" t="s">
        <v>284</v>
      </c>
      <c r="F351" s="62" t="s">
        <v>268</v>
      </c>
      <c r="G351" s="60" t="s">
        <v>30</v>
      </c>
      <c r="H351" s="60" t="s">
        <v>87</v>
      </c>
      <c r="I351" s="60" t="s">
        <v>75</v>
      </c>
      <c r="J351" s="60" t="s">
        <v>220</v>
      </c>
      <c r="K351" s="27">
        <v>0.58451612903225802</v>
      </c>
      <c r="L351" s="66" t="s">
        <v>74</v>
      </c>
      <c r="M351" s="66" t="s">
        <v>74</v>
      </c>
      <c r="N351" s="66" t="s">
        <v>74</v>
      </c>
      <c r="O351" s="66" t="s">
        <v>74</v>
      </c>
      <c r="P351" s="60">
        <f>$K351*VLOOKUP($J351,'Source Data'!$A$3:$P$184,'Source Data'!P$1,FALSE)</f>
        <v>6.605032258064516</v>
      </c>
      <c r="Z351" s="68"/>
      <c r="AA351" s="68"/>
      <c r="AO351" s="68"/>
      <c r="AP351" s="68"/>
    </row>
    <row r="352" spans="1:42" s="60" customFormat="1" x14ac:dyDescent="0.3">
      <c r="A352" s="60" t="s">
        <v>188</v>
      </c>
      <c r="B352" s="60" t="s">
        <v>170</v>
      </c>
      <c r="C352" s="66" t="s">
        <v>70</v>
      </c>
      <c r="D352" s="66">
        <v>260000</v>
      </c>
      <c r="E352" s="72" t="s">
        <v>284</v>
      </c>
      <c r="F352" s="62" t="s">
        <v>268</v>
      </c>
      <c r="G352" s="60" t="s">
        <v>30</v>
      </c>
      <c r="H352" s="60" t="s">
        <v>87</v>
      </c>
      <c r="I352" s="60" t="s">
        <v>190</v>
      </c>
      <c r="J352" s="60" t="s">
        <v>88</v>
      </c>
      <c r="K352" s="27">
        <v>4.9829304147465496E-2</v>
      </c>
      <c r="L352" s="66" t="s">
        <v>74</v>
      </c>
      <c r="M352" s="66" t="s">
        <v>74</v>
      </c>
      <c r="N352" s="66" t="s">
        <v>74</v>
      </c>
      <c r="O352" s="66" t="s">
        <v>74</v>
      </c>
      <c r="P352" s="60">
        <f>$K352*VLOOKUP($J352,'Source Data'!$A$3:$P$184,'Source Data'!P$1,FALSE)</f>
        <v>4.3007672409677471E-3</v>
      </c>
      <c r="Z352" s="68"/>
      <c r="AA352" s="68"/>
      <c r="AO352" s="68"/>
      <c r="AP352" s="68"/>
    </row>
    <row r="353" spans="1:42" s="60" customFormat="1" x14ac:dyDescent="0.3">
      <c r="A353" s="60" t="s">
        <v>188</v>
      </c>
      <c r="B353" s="60" t="s">
        <v>170</v>
      </c>
      <c r="C353" s="66" t="s">
        <v>70</v>
      </c>
      <c r="D353" s="66">
        <v>260000</v>
      </c>
      <c r="E353" s="72" t="s">
        <v>284</v>
      </c>
      <c r="F353" s="62" t="s">
        <v>268</v>
      </c>
      <c r="G353" s="60" t="s">
        <v>30</v>
      </c>
      <c r="H353" s="60" t="s">
        <v>34</v>
      </c>
      <c r="I353" s="60" t="s">
        <v>75</v>
      </c>
      <c r="J353" s="60" t="s">
        <v>100</v>
      </c>
      <c r="K353" s="27">
        <v>1.1816967741935483E-3</v>
      </c>
      <c r="L353" s="66" t="s">
        <v>74</v>
      </c>
      <c r="M353" s="66" t="s">
        <v>74</v>
      </c>
      <c r="N353" s="66" t="s">
        <v>74</v>
      </c>
      <c r="O353" s="66" t="s">
        <v>74</v>
      </c>
      <c r="P353" s="60">
        <f>$K353*VLOOKUP($J353,'Source Data'!$A$3:$P$184,'Source Data'!P$1,FALSE)</f>
        <v>5.3176354838709678E-3</v>
      </c>
      <c r="Z353" s="68"/>
      <c r="AA353" s="68"/>
      <c r="AO353" s="68"/>
      <c r="AP353" s="68"/>
    </row>
    <row r="354" spans="1:42" s="60" customFormat="1" x14ac:dyDescent="0.3">
      <c r="A354" s="60" t="s">
        <v>188</v>
      </c>
      <c r="B354" s="60" t="s">
        <v>170</v>
      </c>
      <c r="C354" s="66" t="s">
        <v>70</v>
      </c>
      <c r="D354" s="66">
        <v>260000</v>
      </c>
      <c r="E354" s="72" t="s">
        <v>284</v>
      </c>
      <c r="F354" s="62" t="s">
        <v>268</v>
      </c>
      <c r="G354" s="60" t="s">
        <v>30</v>
      </c>
      <c r="H354" s="60" t="s">
        <v>115</v>
      </c>
      <c r="I354" s="60" t="s">
        <v>190</v>
      </c>
      <c r="J354" s="60" t="s">
        <v>219</v>
      </c>
      <c r="K354" s="27">
        <v>0.33814953917050711</v>
      </c>
      <c r="L354" s="66" t="s">
        <v>74</v>
      </c>
      <c r="M354" s="66" t="s">
        <v>74</v>
      </c>
      <c r="N354" s="66" t="s">
        <v>74</v>
      </c>
      <c r="O354" s="66" t="s">
        <v>74</v>
      </c>
      <c r="P354" s="60">
        <f>$K354*VLOOKUP($J354,'Source Data'!$A$3:$P$184,'Source Data'!P$1,FALSE)</f>
        <v>2.9185686725806469E-2</v>
      </c>
      <c r="Z354" s="68"/>
      <c r="AA354" s="68"/>
      <c r="AO354" s="68"/>
      <c r="AP354" s="68"/>
    </row>
    <row r="355" spans="1:42" s="60" customFormat="1" x14ac:dyDescent="0.3">
      <c r="A355" s="60" t="s">
        <v>188</v>
      </c>
      <c r="B355" s="60" t="s">
        <v>170</v>
      </c>
      <c r="C355" s="66" t="s">
        <v>70</v>
      </c>
      <c r="D355" s="66">
        <v>260000</v>
      </c>
      <c r="E355" s="72" t="s">
        <v>284</v>
      </c>
      <c r="F355" s="62" t="s">
        <v>268</v>
      </c>
      <c r="G355" s="60" t="s">
        <v>30</v>
      </c>
      <c r="H355" s="60" t="s">
        <v>117</v>
      </c>
      <c r="I355" s="60" t="s">
        <v>190</v>
      </c>
      <c r="J355" s="60" t="s">
        <v>92</v>
      </c>
      <c r="K355" s="27">
        <v>0.57130536866359471</v>
      </c>
      <c r="L355" s="66" t="s">
        <v>74</v>
      </c>
      <c r="M355" s="66" t="s">
        <v>74</v>
      </c>
      <c r="N355" s="66" t="s">
        <v>74</v>
      </c>
      <c r="O355" s="66" t="s">
        <v>74</v>
      </c>
      <c r="P355" s="60">
        <f>$K355*VLOOKUP($J355,'Source Data'!$A$3:$P$184,'Source Data'!P$1,FALSE)</f>
        <v>1.6110811396313369</v>
      </c>
      <c r="Z355" s="68"/>
      <c r="AA355" s="68"/>
      <c r="AO355" s="68"/>
      <c r="AP355" s="68"/>
    </row>
    <row r="356" spans="1:42" s="60" customFormat="1" x14ac:dyDescent="0.3">
      <c r="A356" s="60" t="s">
        <v>188</v>
      </c>
      <c r="B356" s="60" t="s">
        <v>170</v>
      </c>
      <c r="C356" s="66" t="s">
        <v>70</v>
      </c>
      <c r="D356" s="66">
        <v>260000</v>
      </c>
      <c r="E356" s="72" t="s">
        <v>284</v>
      </c>
      <c r="F356" s="62" t="s">
        <v>268</v>
      </c>
      <c r="G356" s="60" t="s">
        <v>30</v>
      </c>
      <c r="H356" s="60" t="s">
        <v>95</v>
      </c>
      <c r="I356" s="60" t="s">
        <v>74</v>
      </c>
      <c r="J356" s="60" t="s">
        <v>74</v>
      </c>
      <c r="K356" s="27">
        <v>0</v>
      </c>
      <c r="L356" s="66" t="s">
        <v>74</v>
      </c>
      <c r="M356" s="66" t="s">
        <v>74</v>
      </c>
      <c r="N356" s="66" t="s">
        <v>74</v>
      </c>
      <c r="O356" s="66" t="s">
        <v>74</v>
      </c>
      <c r="P356" s="60">
        <f>IFERROR(VLOOKUP(A58,$H$2:$J$336,3,0),0)</f>
        <v>0</v>
      </c>
      <c r="Z356" s="68"/>
      <c r="AA356" s="68"/>
      <c r="AO356" s="68"/>
      <c r="AP356" s="68"/>
    </row>
    <row r="357" spans="1:42" s="60" customFormat="1" x14ac:dyDescent="0.3">
      <c r="A357" s="60" t="s">
        <v>188</v>
      </c>
      <c r="B357" s="60" t="s">
        <v>170</v>
      </c>
      <c r="C357" s="66" t="s">
        <v>70</v>
      </c>
      <c r="D357" s="66">
        <v>260000</v>
      </c>
      <c r="E357" s="72" t="s">
        <v>284</v>
      </c>
      <c r="F357" s="62" t="s">
        <v>268</v>
      </c>
      <c r="G357" s="60" t="s">
        <v>30</v>
      </c>
      <c r="H357" s="60" t="s">
        <v>119</v>
      </c>
      <c r="I357" s="60" t="s">
        <v>74</v>
      </c>
      <c r="J357" s="60" t="s">
        <v>74</v>
      </c>
      <c r="K357" s="27">
        <v>0</v>
      </c>
      <c r="L357" s="66" t="s">
        <v>74</v>
      </c>
      <c r="M357" s="66" t="s">
        <v>74</v>
      </c>
      <c r="N357" s="66" t="s">
        <v>74</v>
      </c>
      <c r="O357" s="66" t="s">
        <v>74</v>
      </c>
      <c r="P357" s="60">
        <f>IFERROR(VLOOKUP(A58,$H$2:$J$336,3,0),0)</f>
        <v>0</v>
      </c>
      <c r="Z357" s="68"/>
      <c r="AA357" s="68"/>
      <c r="AO357" s="68"/>
      <c r="AP357" s="68"/>
    </row>
    <row r="358" spans="1:42" s="60" customFormat="1" x14ac:dyDescent="0.3">
      <c r="A358" s="60" t="s">
        <v>188</v>
      </c>
      <c r="B358" s="60" t="s">
        <v>170</v>
      </c>
      <c r="C358" s="66" t="s">
        <v>70</v>
      </c>
      <c r="D358" s="66">
        <v>260000</v>
      </c>
      <c r="E358" s="72" t="s">
        <v>284</v>
      </c>
      <c r="F358" s="62" t="s">
        <v>268</v>
      </c>
      <c r="G358" s="60" t="s">
        <v>30</v>
      </c>
      <c r="H358" s="60" t="s">
        <v>120</v>
      </c>
      <c r="I358" s="60" t="s">
        <v>74</v>
      </c>
      <c r="J358" s="60" t="s">
        <v>74</v>
      </c>
      <c r="K358" s="27">
        <v>0</v>
      </c>
      <c r="L358" s="66" t="s">
        <v>74</v>
      </c>
      <c r="M358" s="66" t="s">
        <v>74</v>
      </c>
      <c r="N358" s="66" t="s">
        <v>74</v>
      </c>
      <c r="O358" s="66" t="s">
        <v>74</v>
      </c>
      <c r="P358" s="60">
        <f>IFERROR(VLOOKUP(A58,$H$2:$J$336,3,0),0)</f>
        <v>0</v>
      </c>
      <c r="Z358" s="68"/>
      <c r="AA358" s="68"/>
      <c r="AO358" s="68"/>
      <c r="AP358" s="68"/>
    </row>
    <row r="359" spans="1:42" s="60" customFormat="1" x14ac:dyDescent="0.3">
      <c r="A359" s="60" t="s">
        <v>188</v>
      </c>
      <c r="B359" s="60" t="s">
        <v>170</v>
      </c>
      <c r="C359" s="66" t="s">
        <v>70</v>
      </c>
      <c r="D359" s="66">
        <v>260000</v>
      </c>
      <c r="E359" s="72" t="s">
        <v>284</v>
      </c>
      <c r="F359" s="62" t="s">
        <v>268</v>
      </c>
      <c r="G359" s="60" t="s">
        <v>30</v>
      </c>
      <c r="H359" s="60" t="s">
        <v>36</v>
      </c>
      <c r="I359" s="60" t="s">
        <v>74</v>
      </c>
      <c r="J359" s="60" t="s">
        <v>74</v>
      </c>
      <c r="K359" s="27">
        <v>0</v>
      </c>
      <c r="L359" s="66" t="s">
        <v>74</v>
      </c>
      <c r="M359" s="66" t="s">
        <v>74</v>
      </c>
      <c r="N359" s="66" t="s">
        <v>74</v>
      </c>
      <c r="O359" s="66" t="s">
        <v>74</v>
      </c>
      <c r="P359" s="60">
        <f>IFERROR(VLOOKUP(A58,$H$2:$J$336,3,0),0)</f>
        <v>0</v>
      </c>
      <c r="Z359" s="68"/>
      <c r="AA359" s="68"/>
      <c r="AO359" s="68"/>
      <c r="AP359" s="68"/>
    </row>
    <row r="360" spans="1:42" s="60" customFormat="1" x14ac:dyDescent="0.3">
      <c r="A360" s="60" t="s">
        <v>188</v>
      </c>
      <c r="B360" s="60" t="s">
        <v>170</v>
      </c>
      <c r="C360" s="66" t="s">
        <v>70</v>
      </c>
      <c r="D360" s="66">
        <v>260000</v>
      </c>
      <c r="E360" s="72" t="s">
        <v>284</v>
      </c>
      <c r="F360" s="62" t="s">
        <v>268</v>
      </c>
      <c r="G360" s="60" t="s">
        <v>30</v>
      </c>
      <c r="H360" s="60" t="s">
        <v>110</v>
      </c>
      <c r="I360" s="60" t="s">
        <v>74</v>
      </c>
      <c r="J360" s="60" t="s">
        <v>74</v>
      </c>
      <c r="K360" s="27">
        <v>0</v>
      </c>
      <c r="L360" s="66" t="s">
        <v>74</v>
      </c>
      <c r="M360" s="66" t="s">
        <v>74</v>
      </c>
      <c r="N360" s="66" t="s">
        <v>74</v>
      </c>
      <c r="O360" s="66" t="s">
        <v>74</v>
      </c>
      <c r="P360" s="60">
        <f>IFERROR(VLOOKUP(A58,$H$2:$J$336,3,0),0)</f>
        <v>0</v>
      </c>
      <c r="Z360" s="68"/>
      <c r="AA360" s="68"/>
      <c r="AO360" s="68"/>
      <c r="AP360" s="68"/>
    </row>
    <row r="361" spans="1:42" s="60" customFormat="1" x14ac:dyDescent="0.3">
      <c r="A361" s="60" t="s">
        <v>188</v>
      </c>
      <c r="B361" s="60" t="s">
        <v>170</v>
      </c>
      <c r="C361" s="66" t="s">
        <v>70</v>
      </c>
      <c r="D361" s="66">
        <v>260000</v>
      </c>
      <c r="E361" s="72" t="s">
        <v>284</v>
      </c>
      <c r="F361" s="62" t="s">
        <v>268</v>
      </c>
      <c r="G361" s="60" t="s">
        <v>30</v>
      </c>
      <c r="H361" s="60" t="s">
        <v>37</v>
      </c>
      <c r="I361" s="60" t="s">
        <v>74</v>
      </c>
      <c r="J361" s="60" t="s">
        <v>74</v>
      </c>
      <c r="K361" s="27">
        <v>0</v>
      </c>
      <c r="L361" s="66" t="s">
        <v>74</v>
      </c>
      <c r="M361" s="66" t="s">
        <v>74</v>
      </c>
      <c r="N361" s="66" t="s">
        <v>74</v>
      </c>
      <c r="O361" s="66" t="s">
        <v>74</v>
      </c>
      <c r="P361" s="60">
        <f>IFERROR(VLOOKUP(A58,$H$2:$J$336,3,0),0)</f>
        <v>0</v>
      </c>
      <c r="Z361" s="68"/>
      <c r="AA361" s="68"/>
      <c r="AO361" s="68"/>
      <c r="AP361" s="68"/>
    </row>
    <row r="362" spans="1:42" s="60" customFormat="1" x14ac:dyDescent="0.3">
      <c r="A362" s="60" t="s">
        <v>188</v>
      </c>
      <c r="B362" s="60" t="s">
        <v>170</v>
      </c>
      <c r="C362" s="66" t="s">
        <v>70</v>
      </c>
      <c r="D362" s="66">
        <v>260000</v>
      </c>
      <c r="E362" s="72" t="s">
        <v>284</v>
      </c>
      <c r="F362" s="62" t="s">
        <v>268</v>
      </c>
      <c r="G362" s="60" t="s">
        <v>30</v>
      </c>
      <c r="H362" s="60" t="s">
        <v>120</v>
      </c>
      <c r="I362" s="60" t="s">
        <v>74</v>
      </c>
      <c r="J362" s="60" t="s">
        <v>74</v>
      </c>
      <c r="K362" s="27">
        <v>0</v>
      </c>
      <c r="L362" s="66" t="s">
        <v>74</v>
      </c>
      <c r="M362" s="66" t="s">
        <v>74</v>
      </c>
      <c r="N362" s="66" t="s">
        <v>74</v>
      </c>
      <c r="O362" s="66" t="s">
        <v>74</v>
      </c>
      <c r="P362" s="60">
        <f>IFERROR(VLOOKUP(A58,$H$2:$J$336,3,0),0)</f>
        <v>0</v>
      </c>
      <c r="Z362" s="68"/>
      <c r="AA362" s="68"/>
      <c r="AO362" s="68"/>
      <c r="AP362" s="68"/>
    </row>
    <row r="363" spans="1:42" s="60" customFormat="1" x14ac:dyDescent="0.3">
      <c r="A363" s="60" t="s">
        <v>188</v>
      </c>
      <c r="B363" s="60" t="s">
        <v>170</v>
      </c>
      <c r="C363" s="66" t="s">
        <v>70</v>
      </c>
      <c r="D363" s="66">
        <v>260000</v>
      </c>
      <c r="E363" s="72" t="s">
        <v>284</v>
      </c>
      <c r="F363" s="62" t="s">
        <v>268</v>
      </c>
      <c r="G363" s="60" t="s">
        <v>30</v>
      </c>
      <c r="H363" s="60" t="s">
        <v>108</v>
      </c>
      <c r="I363" s="60" t="s">
        <v>74</v>
      </c>
      <c r="J363" s="60" t="s">
        <v>74</v>
      </c>
      <c r="K363" s="27">
        <v>0</v>
      </c>
      <c r="L363" s="66" t="s">
        <v>74</v>
      </c>
      <c r="M363" s="66" t="s">
        <v>74</v>
      </c>
      <c r="N363" s="66" t="s">
        <v>74</v>
      </c>
      <c r="O363" s="66" t="s">
        <v>74</v>
      </c>
      <c r="P363" s="60">
        <f>IFERROR(VLOOKUP(A58,$H$2:$J$336,3,0),0)</f>
        <v>0</v>
      </c>
      <c r="Z363" s="68"/>
      <c r="AA363" s="68"/>
      <c r="AO363" s="68"/>
      <c r="AP363" s="68"/>
    </row>
    <row r="364" spans="1:42" s="60" customFormat="1" x14ac:dyDescent="0.3">
      <c r="A364" s="60" t="s">
        <v>188</v>
      </c>
      <c r="B364" s="60" t="s">
        <v>170</v>
      </c>
      <c r="C364" s="66" t="s">
        <v>70</v>
      </c>
      <c r="D364" s="66">
        <v>260000</v>
      </c>
      <c r="E364" s="72" t="s">
        <v>284</v>
      </c>
      <c r="F364" s="62" t="s">
        <v>269</v>
      </c>
      <c r="G364" s="60" t="s">
        <v>30</v>
      </c>
      <c r="H364" s="60" t="s">
        <v>31</v>
      </c>
      <c r="I364" s="60" t="s">
        <v>75</v>
      </c>
      <c r="J364" s="60" t="s">
        <v>212</v>
      </c>
      <c r="K364" s="27">
        <v>0.25427856699751861</v>
      </c>
      <c r="L364" s="66" t="s">
        <v>74</v>
      </c>
      <c r="M364" s="66" t="s">
        <v>74</v>
      </c>
      <c r="N364" s="66" t="s">
        <v>74</v>
      </c>
      <c r="O364" s="66" t="s">
        <v>74</v>
      </c>
      <c r="P364" s="60">
        <f>$K364*VLOOKUP($J364,'Source Data'!$A$3:$P$184,'Source Data'!P$1,FALSE)</f>
        <v>0.13174172556141439</v>
      </c>
      <c r="Z364" s="68"/>
      <c r="AA364" s="68"/>
      <c r="AO364" s="68"/>
      <c r="AP364" s="68"/>
    </row>
    <row r="365" spans="1:42" s="60" customFormat="1" x14ac:dyDescent="0.3">
      <c r="A365" s="60" t="s">
        <v>188</v>
      </c>
      <c r="B365" s="60" t="s">
        <v>170</v>
      </c>
      <c r="C365" s="66" t="s">
        <v>70</v>
      </c>
      <c r="D365" s="66">
        <v>260000</v>
      </c>
      <c r="E365" s="72" t="s">
        <v>284</v>
      </c>
      <c r="F365" s="62" t="s">
        <v>269</v>
      </c>
      <c r="G365" s="60" t="s">
        <v>30</v>
      </c>
      <c r="H365" s="60" t="s">
        <v>112</v>
      </c>
      <c r="I365" s="60" t="s">
        <v>75</v>
      </c>
      <c r="J365" s="60" t="s">
        <v>211</v>
      </c>
      <c r="K365" s="27">
        <v>0.35106401690446648</v>
      </c>
      <c r="L365" s="66" t="s">
        <v>74</v>
      </c>
      <c r="M365" s="66" t="s">
        <v>74</v>
      </c>
      <c r="N365" s="66" t="s">
        <v>74</v>
      </c>
      <c r="O365" s="66" t="s">
        <v>74</v>
      </c>
      <c r="P365" s="60">
        <f>$K365*VLOOKUP($J365,'Source Data'!$A$3:$P$184,'Source Data'!P$1,FALSE)</f>
        <v>0.18188626715820408</v>
      </c>
      <c r="Z365" s="68"/>
      <c r="AA365" s="68"/>
      <c r="AO365" s="68"/>
      <c r="AP365" s="68"/>
    </row>
    <row r="366" spans="1:42" s="60" customFormat="1" x14ac:dyDescent="0.3">
      <c r="A366" s="60" t="s">
        <v>188</v>
      </c>
      <c r="B366" s="60" t="s">
        <v>170</v>
      </c>
      <c r="C366" s="66" t="s">
        <v>70</v>
      </c>
      <c r="D366" s="66">
        <v>260000</v>
      </c>
      <c r="E366" s="72" t="s">
        <v>284</v>
      </c>
      <c r="F366" s="62" t="s">
        <v>269</v>
      </c>
      <c r="G366" s="60" t="s">
        <v>30</v>
      </c>
      <c r="H366" s="60" t="s">
        <v>105</v>
      </c>
      <c r="I366" s="60" t="s">
        <v>75</v>
      </c>
      <c r="J366" s="60" t="s">
        <v>249</v>
      </c>
      <c r="K366" s="27">
        <v>7.6543778801843338E-4</v>
      </c>
      <c r="L366" s="66" t="s">
        <v>74</v>
      </c>
      <c r="M366" s="66" t="s">
        <v>74</v>
      </c>
      <c r="N366" s="66" t="s">
        <v>74</v>
      </c>
      <c r="O366" s="66" t="s">
        <v>74</v>
      </c>
      <c r="P366" s="60">
        <f>$K366*VLOOKUP($J366,'Source Data'!$A$3:$P$184,'Source Data'!P$1,FALSE)</f>
        <v>3.4444700460829502E-3</v>
      </c>
      <c r="Z366" s="68"/>
      <c r="AA366" s="68"/>
      <c r="AO366" s="68"/>
      <c r="AP366" s="68"/>
    </row>
    <row r="367" spans="1:42" s="60" customFormat="1" x14ac:dyDescent="0.3">
      <c r="A367" s="60" t="s">
        <v>188</v>
      </c>
      <c r="B367" s="60" t="s">
        <v>170</v>
      </c>
      <c r="C367" s="66" t="s">
        <v>70</v>
      </c>
      <c r="D367" s="66">
        <v>260000</v>
      </c>
      <c r="E367" s="72" t="s">
        <v>284</v>
      </c>
      <c r="F367" s="62" t="s">
        <v>269</v>
      </c>
      <c r="G367" s="60" t="s">
        <v>30</v>
      </c>
      <c r="H367" s="60" t="s">
        <v>105</v>
      </c>
      <c r="I367" s="60" t="s">
        <v>190</v>
      </c>
      <c r="J367" s="60" t="s">
        <v>84</v>
      </c>
      <c r="K367" s="27">
        <v>0.33693179723502248</v>
      </c>
      <c r="L367" s="66" t="s">
        <v>74</v>
      </c>
      <c r="M367" s="66" t="s">
        <v>74</v>
      </c>
      <c r="N367" s="66" t="s">
        <v>74</v>
      </c>
      <c r="O367" s="66" t="s">
        <v>74</v>
      </c>
      <c r="P367" s="60">
        <f>$K367*VLOOKUP($J367,'Source Data'!$A$3:$P$184,'Source Data'!P$1,FALSE)</f>
        <v>2.9080583419354791E-2</v>
      </c>
      <c r="Z367" s="68"/>
      <c r="AA367" s="68"/>
      <c r="AO367" s="68"/>
      <c r="AP367" s="68"/>
    </row>
    <row r="368" spans="1:42" s="60" customFormat="1" x14ac:dyDescent="0.3">
      <c r="A368" s="60" t="s">
        <v>188</v>
      </c>
      <c r="B368" s="60" t="s">
        <v>170</v>
      </c>
      <c r="C368" s="66" t="s">
        <v>70</v>
      </c>
      <c r="D368" s="66">
        <v>260000</v>
      </c>
      <c r="E368" s="72" t="s">
        <v>284</v>
      </c>
      <c r="F368" s="62" t="s">
        <v>269</v>
      </c>
      <c r="G368" s="60" t="s">
        <v>30</v>
      </c>
      <c r="H368" s="60" t="s">
        <v>87</v>
      </c>
      <c r="I368" s="60" t="s">
        <v>75</v>
      </c>
      <c r="J368" s="60" t="s">
        <v>220</v>
      </c>
      <c r="K368" s="27">
        <v>0.58451612903225802</v>
      </c>
      <c r="L368" s="66" t="s">
        <v>74</v>
      </c>
      <c r="M368" s="66" t="s">
        <v>74</v>
      </c>
      <c r="N368" s="66" t="s">
        <v>74</v>
      </c>
      <c r="O368" s="66" t="s">
        <v>74</v>
      </c>
      <c r="P368" s="60">
        <f>$K368*VLOOKUP($J368,'Source Data'!$A$3:$P$184,'Source Data'!P$1,FALSE)</f>
        <v>6.605032258064516</v>
      </c>
      <c r="Z368" s="68"/>
      <c r="AA368" s="68"/>
      <c r="AO368" s="68"/>
      <c r="AP368" s="68"/>
    </row>
    <row r="369" spans="1:42" s="60" customFormat="1" x14ac:dyDescent="0.3">
      <c r="A369" s="60" t="s">
        <v>188</v>
      </c>
      <c r="B369" s="60" t="s">
        <v>170</v>
      </c>
      <c r="C369" s="66" t="s">
        <v>70</v>
      </c>
      <c r="D369" s="66">
        <v>260000</v>
      </c>
      <c r="E369" s="72" t="s">
        <v>284</v>
      </c>
      <c r="F369" s="62" t="s">
        <v>269</v>
      </c>
      <c r="G369" s="60" t="s">
        <v>30</v>
      </c>
      <c r="H369" s="60" t="s">
        <v>87</v>
      </c>
      <c r="I369" s="60" t="s">
        <v>190</v>
      </c>
      <c r="J369" s="60" t="s">
        <v>88</v>
      </c>
      <c r="K369" s="27">
        <v>4.9829304147465496E-2</v>
      </c>
      <c r="L369" s="66" t="s">
        <v>74</v>
      </c>
      <c r="M369" s="66" t="s">
        <v>74</v>
      </c>
      <c r="N369" s="66" t="s">
        <v>74</v>
      </c>
      <c r="O369" s="66" t="s">
        <v>74</v>
      </c>
      <c r="P369" s="60">
        <f>$K369*VLOOKUP($J369,'Source Data'!$A$3:$P$184,'Source Data'!P$1,FALSE)</f>
        <v>4.3007672409677471E-3</v>
      </c>
      <c r="Z369" s="68"/>
      <c r="AA369" s="68"/>
      <c r="AO369" s="68"/>
      <c r="AP369" s="68"/>
    </row>
    <row r="370" spans="1:42" s="60" customFormat="1" x14ac:dyDescent="0.3">
      <c r="A370" s="60" t="s">
        <v>188</v>
      </c>
      <c r="B370" s="60" t="s">
        <v>170</v>
      </c>
      <c r="C370" s="66" t="s">
        <v>70</v>
      </c>
      <c r="D370" s="66">
        <v>260000</v>
      </c>
      <c r="E370" s="72" t="s">
        <v>284</v>
      </c>
      <c r="F370" s="62" t="s">
        <v>269</v>
      </c>
      <c r="G370" s="60" t="s">
        <v>30</v>
      </c>
      <c r="H370" s="60" t="s">
        <v>34</v>
      </c>
      <c r="I370" s="60" t="s">
        <v>75</v>
      </c>
      <c r="J370" s="60" t="s">
        <v>100</v>
      </c>
      <c r="K370" s="27">
        <v>1.1816967741935483E-3</v>
      </c>
      <c r="L370" s="66" t="s">
        <v>74</v>
      </c>
      <c r="M370" s="66" t="s">
        <v>74</v>
      </c>
      <c r="N370" s="66" t="s">
        <v>74</v>
      </c>
      <c r="O370" s="66" t="s">
        <v>74</v>
      </c>
      <c r="P370" s="60">
        <f>$K370*VLOOKUP($J370,'Source Data'!$A$3:$P$184,'Source Data'!P$1,FALSE)</f>
        <v>5.3176354838709678E-3</v>
      </c>
      <c r="Z370" s="68"/>
      <c r="AA370" s="68"/>
      <c r="AO370" s="68"/>
      <c r="AP370" s="68"/>
    </row>
    <row r="371" spans="1:42" s="60" customFormat="1" x14ac:dyDescent="0.3">
      <c r="A371" s="60" t="s">
        <v>188</v>
      </c>
      <c r="B371" s="60" t="s">
        <v>170</v>
      </c>
      <c r="C371" s="66" t="s">
        <v>70</v>
      </c>
      <c r="D371" s="66">
        <v>260000</v>
      </c>
      <c r="E371" s="72" t="s">
        <v>284</v>
      </c>
      <c r="F371" s="62" t="s">
        <v>269</v>
      </c>
      <c r="G371" s="60" t="s">
        <v>30</v>
      </c>
      <c r="H371" s="60" t="s">
        <v>115</v>
      </c>
      <c r="I371" s="60" t="s">
        <v>190</v>
      </c>
      <c r="J371" s="60" t="s">
        <v>219</v>
      </c>
      <c r="K371" s="27">
        <v>0.33814953917050711</v>
      </c>
      <c r="L371" s="66" t="s">
        <v>74</v>
      </c>
      <c r="M371" s="66" t="s">
        <v>74</v>
      </c>
      <c r="N371" s="66" t="s">
        <v>74</v>
      </c>
      <c r="O371" s="66" t="s">
        <v>74</v>
      </c>
      <c r="P371" s="60">
        <f>$K371*VLOOKUP($J371,'Source Data'!$A$3:$P$184,'Source Data'!P$1,FALSE)</f>
        <v>2.9185686725806469E-2</v>
      </c>
      <c r="Z371" s="68"/>
      <c r="AA371" s="68"/>
      <c r="AO371" s="68"/>
      <c r="AP371" s="68"/>
    </row>
    <row r="372" spans="1:42" s="60" customFormat="1" x14ac:dyDescent="0.3">
      <c r="A372" s="60" t="s">
        <v>188</v>
      </c>
      <c r="B372" s="60" t="s">
        <v>170</v>
      </c>
      <c r="C372" s="66" t="s">
        <v>70</v>
      </c>
      <c r="D372" s="66">
        <v>260000</v>
      </c>
      <c r="E372" s="72" t="s">
        <v>284</v>
      </c>
      <c r="F372" s="62" t="s">
        <v>269</v>
      </c>
      <c r="G372" s="60" t="s">
        <v>30</v>
      </c>
      <c r="H372" s="60" t="s">
        <v>117</v>
      </c>
      <c r="I372" s="60" t="s">
        <v>190</v>
      </c>
      <c r="J372" s="60" t="s">
        <v>92</v>
      </c>
      <c r="K372" s="27">
        <v>0.57130536866359471</v>
      </c>
      <c r="L372" s="66" t="s">
        <v>74</v>
      </c>
      <c r="M372" s="66" t="s">
        <v>74</v>
      </c>
      <c r="N372" s="66" t="s">
        <v>74</v>
      </c>
      <c r="O372" s="66" t="s">
        <v>74</v>
      </c>
      <c r="P372" s="60">
        <f>$K372*VLOOKUP($J372,'Source Data'!$A$3:$P$184,'Source Data'!P$1,FALSE)</f>
        <v>1.6110811396313369</v>
      </c>
      <c r="Z372" s="68"/>
      <c r="AA372" s="68"/>
      <c r="AO372" s="68"/>
      <c r="AP372" s="68"/>
    </row>
    <row r="373" spans="1:42" s="60" customFormat="1" x14ac:dyDescent="0.3">
      <c r="A373" s="60" t="s">
        <v>188</v>
      </c>
      <c r="B373" s="60" t="s">
        <v>170</v>
      </c>
      <c r="C373" s="66" t="s">
        <v>70</v>
      </c>
      <c r="D373" s="66">
        <v>260000</v>
      </c>
      <c r="E373" s="72" t="s">
        <v>284</v>
      </c>
      <c r="F373" s="62" t="s">
        <v>269</v>
      </c>
      <c r="G373" s="60" t="s">
        <v>30</v>
      </c>
      <c r="H373" s="60" t="s">
        <v>95</v>
      </c>
      <c r="I373" s="60" t="s">
        <v>74</v>
      </c>
      <c r="J373" s="60" t="s">
        <v>74</v>
      </c>
      <c r="K373" s="27">
        <v>1.6561290322580648E-3</v>
      </c>
      <c r="L373" s="66" t="s">
        <v>74</v>
      </c>
      <c r="M373" s="66" t="s">
        <v>74</v>
      </c>
      <c r="N373" s="66" t="s">
        <v>74</v>
      </c>
      <c r="O373" s="66" t="s">
        <v>74</v>
      </c>
      <c r="P373" s="60">
        <v>0</v>
      </c>
      <c r="Z373" s="68"/>
      <c r="AA373" s="68"/>
      <c r="AO373" s="68"/>
      <c r="AP373" s="68"/>
    </row>
    <row r="374" spans="1:42" s="60" customFormat="1" x14ac:dyDescent="0.3">
      <c r="A374" s="60" t="s">
        <v>188</v>
      </c>
      <c r="B374" s="60" t="s">
        <v>170</v>
      </c>
      <c r="C374" s="66" t="s">
        <v>70</v>
      </c>
      <c r="D374" s="66">
        <v>260000</v>
      </c>
      <c r="E374" s="72" t="s">
        <v>284</v>
      </c>
      <c r="F374" s="62" t="s">
        <v>269</v>
      </c>
      <c r="G374" s="60" t="s">
        <v>30</v>
      </c>
      <c r="H374" s="60" t="s">
        <v>119</v>
      </c>
      <c r="I374" s="60" t="s">
        <v>74</v>
      </c>
      <c r="J374" s="60" t="s">
        <v>74</v>
      </c>
      <c r="K374" s="27">
        <v>1.6561290322580648E-3</v>
      </c>
      <c r="L374" s="66" t="s">
        <v>74</v>
      </c>
      <c r="M374" s="66" t="s">
        <v>74</v>
      </c>
      <c r="N374" s="66" t="s">
        <v>74</v>
      </c>
      <c r="O374" s="66" t="s">
        <v>74</v>
      </c>
      <c r="P374" s="60">
        <v>0</v>
      </c>
      <c r="Z374" s="68"/>
      <c r="AA374" s="68"/>
      <c r="AO374" s="68"/>
      <c r="AP374" s="68"/>
    </row>
    <row r="375" spans="1:42" s="60" customFormat="1" x14ac:dyDescent="0.3">
      <c r="A375" s="60" t="s">
        <v>188</v>
      </c>
      <c r="B375" s="60" t="s">
        <v>170</v>
      </c>
      <c r="C375" s="66" t="s">
        <v>70</v>
      </c>
      <c r="D375" s="66">
        <v>260000</v>
      </c>
      <c r="E375" s="72" t="s">
        <v>284</v>
      </c>
      <c r="F375" s="62" t="s">
        <v>269</v>
      </c>
      <c r="G375" s="60" t="s">
        <v>30</v>
      </c>
      <c r="H375" s="60" t="s">
        <v>120</v>
      </c>
      <c r="I375" s="60" t="s">
        <v>74</v>
      </c>
      <c r="J375" s="60" t="s">
        <v>74</v>
      </c>
      <c r="K375" s="27">
        <v>1.6561290322580648E-3</v>
      </c>
      <c r="L375" s="66" t="s">
        <v>74</v>
      </c>
      <c r="M375" s="66" t="s">
        <v>74</v>
      </c>
      <c r="N375" s="66" t="s">
        <v>74</v>
      </c>
      <c r="O375" s="66" t="s">
        <v>74</v>
      </c>
      <c r="P375" s="60">
        <v>0</v>
      </c>
      <c r="Z375" s="68"/>
      <c r="AA375" s="68"/>
      <c r="AO375" s="68"/>
      <c r="AP375" s="68"/>
    </row>
    <row r="376" spans="1:42" s="60" customFormat="1" x14ac:dyDescent="0.3">
      <c r="A376" s="60" t="s">
        <v>188</v>
      </c>
      <c r="B376" s="60" t="s">
        <v>170</v>
      </c>
      <c r="C376" s="66" t="s">
        <v>70</v>
      </c>
      <c r="D376" s="66">
        <v>260000</v>
      </c>
      <c r="E376" s="72" t="s">
        <v>284</v>
      </c>
      <c r="F376" s="62" t="s">
        <v>269</v>
      </c>
      <c r="G376" s="60" t="s">
        <v>30</v>
      </c>
      <c r="H376" s="60" t="s">
        <v>36</v>
      </c>
      <c r="I376" s="60" t="s">
        <v>74</v>
      </c>
      <c r="J376" s="60" t="s">
        <v>74</v>
      </c>
      <c r="K376" s="27">
        <v>1.6561290322580648E-3</v>
      </c>
      <c r="L376" s="66" t="s">
        <v>74</v>
      </c>
      <c r="M376" s="66" t="s">
        <v>74</v>
      </c>
      <c r="N376" s="66" t="s">
        <v>74</v>
      </c>
      <c r="O376" s="66" t="s">
        <v>74</v>
      </c>
      <c r="P376" s="60">
        <v>0</v>
      </c>
      <c r="Z376" s="68"/>
      <c r="AA376" s="68"/>
      <c r="AO376" s="68"/>
      <c r="AP376" s="68"/>
    </row>
    <row r="377" spans="1:42" s="60" customFormat="1" x14ac:dyDescent="0.3">
      <c r="A377" s="60" t="s">
        <v>188</v>
      </c>
      <c r="B377" s="60" t="s">
        <v>170</v>
      </c>
      <c r="C377" s="66" t="s">
        <v>70</v>
      </c>
      <c r="D377" s="66">
        <v>260000</v>
      </c>
      <c r="E377" s="72" t="s">
        <v>284</v>
      </c>
      <c r="F377" s="62" t="s">
        <v>269</v>
      </c>
      <c r="G377" s="60" t="s">
        <v>30</v>
      </c>
      <c r="H377" s="60" t="s">
        <v>110</v>
      </c>
      <c r="I377" s="60" t="s">
        <v>74</v>
      </c>
      <c r="J377" s="60" t="s">
        <v>74</v>
      </c>
      <c r="K377" s="27">
        <v>1.6561290322580648E-3</v>
      </c>
      <c r="L377" s="66" t="s">
        <v>74</v>
      </c>
      <c r="M377" s="66" t="s">
        <v>74</v>
      </c>
      <c r="N377" s="66" t="s">
        <v>74</v>
      </c>
      <c r="O377" s="66" t="s">
        <v>74</v>
      </c>
      <c r="P377" s="60">
        <v>0</v>
      </c>
      <c r="Z377" s="68"/>
      <c r="AA377" s="68"/>
      <c r="AO377" s="68"/>
      <c r="AP377" s="68"/>
    </row>
    <row r="378" spans="1:42" s="60" customFormat="1" x14ac:dyDescent="0.3">
      <c r="A378" s="60" t="s">
        <v>188</v>
      </c>
      <c r="B378" s="60" t="s">
        <v>170</v>
      </c>
      <c r="C378" s="66" t="s">
        <v>70</v>
      </c>
      <c r="D378" s="66">
        <v>260000</v>
      </c>
      <c r="E378" s="72" t="s">
        <v>284</v>
      </c>
      <c r="F378" s="62" t="s">
        <v>269</v>
      </c>
      <c r="G378" s="60" t="s">
        <v>30</v>
      </c>
      <c r="H378" s="60" t="s">
        <v>37</v>
      </c>
      <c r="I378" s="60" t="s">
        <v>74</v>
      </c>
      <c r="J378" s="60" t="s">
        <v>74</v>
      </c>
      <c r="K378" s="27">
        <v>1.6561290322580648E-3</v>
      </c>
      <c r="L378" s="66" t="s">
        <v>74</v>
      </c>
      <c r="M378" s="66" t="s">
        <v>74</v>
      </c>
      <c r="N378" s="66" t="s">
        <v>74</v>
      </c>
      <c r="O378" s="66" t="s">
        <v>74</v>
      </c>
      <c r="P378" s="60">
        <v>0</v>
      </c>
      <c r="Z378" s="68"/>
      <c r="AA378" s="68"/>
      <c r="AO378" s="68"/>
      <c r="AP378" s="68"/>
    </row>
    <row r="379" spans="1:42" s="60" customFormat="1" x14ac:dyDescent="0.3">
      <c r="A379" s="60" t="s">
        <v>188</v>
      </c>
      <c r="B379" s="60" t="s">
        <v>170</v>
      </c>
      <c r="C379" s="66" t="s">
        <v>70</v>
      </c>
      <c r="D379" s="66">
        <v>260000</v>
      </c>
      <c r="E379" s="72" t="s">
        <v>284</v>
      </c>
      <c r="F379" s="62" t="s">
        <v>269</v>
      </c>
      <c r="G379" s="60" t="s">
        <v>30</v>
      </c>
      <c r="H379" s="60" t="s">
        <v>120</v>
      </c>
      <c r="I379" s="60" t="s">
        <v>74</v>
      </c>
      <c r="J379" s="60" t="s">
        <v>74</v>
      </c>
      <c r="K379" s="27">
        <v>1.6561290322580648E-3</v>
      </c>
      <c r="L379" s="66" t="s">
        <v>74</v>
      </c>
      <c r="M379" s="66" t="s">
        <v>74</v>
      </c>
      <c r="N379" s="66" t="s">
        <v>74</v>
      </c>
      <c r="O379" s="66" t="s">
        <v>74</v>
      </c>
      <c r="P379" s="60">
        <v>0</v>
      </c>
      <c r="Z379" s="68"/>
      <c r="AA379" s="68"/>
      <c r="AO379" s="68"/>
      <c r="AP379" s="68"/>
    </row>
    <row r="380" spans="1:42" s="60" customFormat="1" x14ac:dyDescent="0.3">
      <c r="A380" s="60" t="s">
        <v>188</v>
      </c>
      <c r="B380" s="60" t="s">
        <v>170</v>
      </c>
      <c r="C380" s="66" t="s">
        <v>70</v>
      </c>
      <c r="D380" s="66">
        <v>260000</v>
      </c>
      <c r="E380" s="72" t="s">
        <v>284</v>
      </c>
      <c r="F380" s="62" t="s">
        <v>269</v>
      </c>
      <c r="G380" s="60" t="s">
        <v>30</v>
      </c>
      <c r="H380" s="60" t="s">
        <v>108</v>
      </c>
      <c r="I380" s="60" t="s">
        <v>74</v>
      </c>
      <c r="J380" s="60" t="s">
        <v>74</v>
      </c>
      <c r="K380" s="27">
        <v>1.6561290322580648E-3</v>
      </c>
      <c r="L380" s="66" t="s">
        <v>74</v>
      </c>
      <c r="M380" s="66" t="s">
        <v>74</v>
      </c>
      <c r="N380" s="66" t="s">
        <v>74</v>
      </c>
      <c r="O380" s="66" t="s">
        <v>74</v>
      </c>
      <c r="P380" s="60">
        <v>0</v>
      </c>
      <c r="Z380" s="68"/>
      <c r="AA380" s="68"/>
      <c r="AO380" s="68"/>
      <c r="AP380" s="68"/>
    </row>
    <row r="381" spans="1:42" s="60" customFormat="1" x14ac:dyDescent="0.3">
      <c r="A381" s="60" t="s">
        <v>161</v>
      </c>
      <c r="B381" s="69" t="s">
        <v>169</v>
      </c>
      <c r="C381" s="66" t="s">
        <v>70</v>
      </c>
      <c r="D381" s="70">
        <v>260000</v>
      </c>
      <c r="E381" s="72" t="s">
        <v>284</v>
      </c>
      <c r="F381" s="62" t="s">
        <v>260</v>
      </c>
      <c r="G381" s="54" t="s">
        <v>45</v>
      </c>
      <c r="H381" s="60" t="s">
        <v>74</v>
      </c>
      <c r="I381" s="54" t="s">
        <v>176</v>
      </c>
      <c r="J381" s="54" t="s">
        <v>51</v>
      </c>
      <c r="K381" s="27">
        <v>0.80342322827698265</v>
      </c>
      <c r="L381" s="66" t="s">
        <v>74</v>
      </c>
      <c r="M381" s="66" t="s">
        <v>74</v>
      </c>
      <c r="N381" s="66" t="s">
        <v>74</v>
      </c>
      <c r="O381" s="66" t="s">
        <v>74</v>
      </c>
      <c r="P381" s="60">
        <f>$K381*VLOOKUP($J381,'Source Data'!$A$28:$P$184,'Source Data'!P$1,FALSE)</f>
        <v>1.759496869926592</v>
      </c>
      <c r="Z381" s="68"/>
      <c r="AA381" s="68"/>
      <c r="AO381" s="68"/>
      <c r="AP381" s="68"/>
    </row>
    <row r="382" spans="1:42" s="60" customFormat="1" x14ac:dyDescent="0.3">
      <c r="A382" s="60" t="s">
        <v>161</v>
      </c>
      <c r="B382" s="69" t="s">
        <v>169</v>
      </c>
      <c r="C382" s="66" t="str">
        <f>C381</f>
        <v>120000-800000</v>
      </c>
      <c r="D382" s="70">
        <v>260000</v>
      </c>
      <c r="E382" s="72" t="s">
        <v>284</v>
      </c>
      <c r="F382" s="62" t="s">
        <v>260</v>
      </c>
      <c r="G382" s="54" t="s">
        <v>45</v>
      </c>
      <c r="H382" s="60" t="s">
        <v>74</v>
      </c>
      <c r="I382" s="54" t="s">
        <v>176</v>
      </c>
      <c r="J382" s="54" t="s">
        <v>73</v>
      </c>
      <c r="K382" s="27">
        <v>6.7319545422460478E-2</v>
      </c>
      <c r="L382" s="66" t="s">
        <v>74</v>
      </c>
      <c r="M382" s="66" t="s">
        <v>74</v>
      </c>
      <c r="N382" s="66" t="s">
        <v>74</v>
      </c>
      <c r="O382" s="66" t="s">
        <v>74</v>
      </c>
      <c r="P382" s="60">
        <f>$K382*VLOOKUP($J382,'Source Data'!$A$28:$P$184,'Source Data'!P$1,FALSE)</f>
        <v>0.15187289447307081</v>
      </c>
      <c r="Z382" s="68"/>
      <c r="AA382" s="68"/>
      <c r="AO382" s="68"/>
      <c r="AP382" s="68"/>
    </row>
    <row r="383" spans="1:42" s="60" customFormat="1" x14ac:dyDescent="0.3">
      <c r="A383" s="60" t="s">
        <v>161</v>
      </c>
      <c r="B383" s="69" t="s">
        <v>169</v>
      </c>
      <c r="C383" s="66" t="str">
        <f>C382</f>
        <v>120000-800000</v>
      </c>
      <c r="D383" s="70">
        <v>260000</v>
      </c>
      <c r="E383" s="72" t="s">
        <v>284</v>
      </c>
      <c r="F383" s="62" t="s">
        <v>260</v>
      </c>
      <c r="G383" s="54" t="s">
        <v>52</v>
      </c>
      <c r="H383" s="60" t="s">
        <v>74</v>
      </c>
      <c r="I383" s="54" t="s">
        <v>176</v>
      </c>
      <c r="J383" s="54" t="s">
        <v>216</v>
      </c>
      <c r="K383" s="27">
        <v>1.3624640361403255</v>
      </c>
      <c r="L383" s="66" t="s">
        <v>74</v>
      </c>
      <c r="M383" s="66" t="s">
        <v>74</v>
      </c>
      <c r="N383" s="66" t="s">
        <v>74</v>
      </c>
      <c r="O383" s="66" t="s">
        <v>74</v>
      </c>
      <c r="P383" s="60">
        <f>$K383*VLOOKUP($J383,'Source Data'!$A$28:$P$184,'Source Data'!P$1,FALSE)</f>
        <v>3.9238964240841372</v>
      </c>
      <c r="Z383" s="68"/>
      <c r="AA383" s="68"/>
      <c r="AO383" s="68"/>
      <c r="AP383" s="68"/>
    </row>
    <row r="384" spans="1:42" s="60" customFormat="1" x14ac:dyDescent="0.3">
      <c r="A384" s="60" t="s">
        <v>161</v>
      </c>
      <c r="B384" s="69" t="s">
        <v>169</v>
      </c>
      <c r="C384" s="66" t="str">
        <f>C383</f>
        <v>120000-800000</v>
      </c>
      <c r="D384" s="70">
        <v>260000</v>
      </c>
      <c r="E384" s="72" t="s">
        <v>284</v>
      </c>
      <c r="F384" s="62" t="s">
        <v>260</v>
      </c>
      <c r="G384" s="54" t="s">
        <v>52</v>
      </c>
      <c r="H384" s="60" t="s">
        <v>74</v>
      </c>
      <c r="I384" s="54" t="s">
        <v>176</v>
      </c>
      <c r="J384" s="54" t="s">
        <v>54</v>
      </c>
      <c r="K384" s="27">
        <v>0.12469064551422314</v>
      </c>
      <c r="L384" s="66" t="s">
        <v>74</v>
      </c>
      <c r="M384" s="66" t="s">
        <v>74</v>
      </c>
      <c r="N384" s="66" t="s">
        <v>74</v>
      </c>
      <c r="O384" s="66" t="s">
        <v>74</v>
      </c>
      <c r="P384" s="60">
        <f>$K384*VLOOKUP($J384,'Source Data'!$A$28:$P$184,'Source Data'!P$1,FALSE)</f>
        <v>0.39776315919037181</v>
      </c>
      <c r="Z384" s="68"/>
      <c r="AA384" s="68"/>
      <c r="AO384" s="68"/>
      <c r="AP384" s="68"/>
    </row>
    <row r="385" spans="1:42" s="60" customFormat="1" x14ac:dyDescent="0.3">
      <c r="A385" s="60" t="s">
        <v>161</v>
      </c>
      <c r="B385" s="69" t="s">
        <v>169</v>
      </c>
      <c r="C385" s="66" t="s">
        <v>70</v>
      </c>
      <c r="D385" s="70">
        <v>260000</v>
      </c>
      <c r="E385" s="72" t="s">
        <v>284</v>
      </c>
      <c r="F385" s="62" t="s">
        <v>261</v>
      </c>
      <c r="G385" s="54" t="s">
        <v>45</v>
      </c>
      <c r="H385" s="60" t="s">
        <v>74</v>
      </c>
      <c r="I385" s="54" t="s">
        <v>176</v>
      </c>
      <c r="J385" s="54" t="s">
        <v>51</v>
      </c>
      <c r="K385" s="27">
        <v>0.80342322827698265</v>
      </c>
      <c r="L385" s="66" t="s">
        <v>74</v>
      </c>
      <c r="M385" s="66" t="s">
        <v>74</v>
      </c>
      <c r="N385" s="66" t="s">
        <v>74</v>
      </c>
      <c r="O385" s="66" t="s">
        <v>74</v>
      </c>
      <c r="P385" s="60">
        <f>$K385*VLOOKUP($J385,'Source Data'!$A$28:$P$184,'Source Data'!P$1,FALSE)</f>
        <v>1.759496869926592</v>
      </c>
      <c r="Z385" s="68"/>
      <c r="AA385" s="68"/>
      <c r="AO385" s="68"/>
      <c r="AP385" s="68"/>
    </row>
    <row r="386" spans="1:42" s="60" customFormat="1" x14ac:dyDescent="0.3">
      <c r="A386" s="60" t="s">
        <v>161</v>
      </c>
      <c r="B386" s="69" t="s">
        <v>169</v>
      </c>
      <c r="C386" s="66" t="str">
        <f>C385</f>
        <v>120000-800000</v>
      </c>
      <c r="D386" s="70">
        <v>260000</v>
      </c>
      <c r="E386" s="72" t="s">
        <v>284</v>
      </c>
      <c r="F386" s="62" t="s">
        <v>261</v>
      </c>
      <c r="G386" s="54" t="s">
        <v>45</v>
      </c>
      <c r="H386" s="60" t="s">
        <v>74</v>
      </c>
      <c r="I386" s="54" t="s">
        <v>176</v>
      </c>
      <c r="J386" s="54" t="s">
        <v>73</v>
      </c>
      <c r="K386" s="27">
        <v>6.7319545422460478E-2</v>
      </c>
      <c r="L386" s="66" t="s">
        <v>74</v>
      </c>
      <c r="M386" s="66" t="s">
        <v>74</v>
      </c>
      <c r="N386" s="66" t="s">
        <v>74</v>
      </c>
      <c r="O386" s="66" t="s">
        <v>74</v>
      </c>
      <c r="P386" s="60">
        <f>$K386*VLOOKUP($J386,'Source Data'!$A$28:$P$184,'Source Data'!P$1,FALSE)</f>
        <v>0.15187289447307081</v>
      </c>
      <c r="Z386" s="68"/>
      <c r="AA386" s="68"/>
      <c r="AO386" s="68"/>
      <c r="AP386" s="68"/>
    </row>
    <row r="387" spans="1:42" s="60" customFormat="1" x14ac:dyDescent="0.3">
      <c r="A387" s="60" t="s">
        <v>161</v>
      </c>
      <c r="B387" s="69" t="s">
        <v>169</v>
      </c>
      <c r="C387" s="66" t="str">
        <f>C386</f>
        <v>120000-800000</v>
      </c>
      <c r="D387" s="70">
        <v>260000</v>
      </c>
      <c r="E387" s="72" t="s">
        <v>284</v>
      </c>
      <c r="F387" s="62" t="s">
        <v>261</v>
      </c>
      <c r="G387" s="54" t="s">
        <v>52</v>
      </c>
      <c r="H387" s="60" t="s">
        <v>74</v>
      </c>
      <c r="I387" s="54" t="s">
        <v>176</v>
      </c>
      <c r="J387" s="54" t="s">
        <v>216</v>
      </c>
      <c r="K387" s="27">
        <v>1.3624640361403255</v>
      </c>
      <c r="L387" s="66" t="s">
        <v>74</v>
      </c>
      <c r="M387" s="66" t="s">
        <v>74</v>
      </c>
      <c r="N387" s="66" t="s">
        <v>74</v>
      </c>
      <c r="O387" s="66" t="s">
        <v>74</v>
      </c>
      <c r="P387" s="60">
        <f>$K387*VLOOKUP($J387,'Source Data'!$A$28:$P$184,'Source Data'!P$1,FALSE)</f>
        <v>3.9238964240841372</v>
      </c>
      <c r="Z387" s="68"/>
      <c r="AA387" s="68"/>
      <c r="AO387" s="68"/>
      <c r="AP387" s="68"/>
    </row>
    <row r="388" spans="1:42" s="60" customFormat="1" x14ac:dyDescent="0.3">
      <c r="A388" s="60" t="s">
        <v>161</v>
      </c>
      <c r="B388" s="69" t="s">
        <v>169</v>
      </c>
      <c r="C388" s="66" t="str">
        <f>C387</f>
        <v>120000-800000</v>
      </c>
      <c r="D388" s="70">
        <v>260000</v>
      </c>
      <c r="E388" s="72" t="s">
        <v>284</v>
      </c>
      <c r="F388" s="62" t="s">
        <v>261</v>
      </c>
      <c r="G388" s="54" t="s">
        <v>52</v>
      </c>
      <c r="H388" s="60" t="s">
        <v>74</v>
      </c>
      <c r="I388" s="54" t="s">
        <v>176</v>
      </c>
      <c r="J388" s="54" t="s">
        <v>54</v>
      </c>
      <c r="K388" s="27">
        <v>0.12469064551422314</v>
      </c>
      <c r="L388" s="66" t="s">
        <v>74</v>
      </c>
      <c r="M388" s="66" t="s">
        <v>74</v>
      </c>
      <c r="N388" s="66" t="s">
        <v>74</v>
      </c>
      <c r="O388" s="66" t="s">
        <v>74</v>
      </c>
      <c r="P388" s="60">
        <f>$K388*VLOOKUP($J388,'Source Data'!$A$28:$P$184,'Source Data'!P$1,FALSE)</f>
        <v>0.39776315919037181</v>
      </c>
      <c r="Z388" s="68"/>
      <c r="AA388" s="68"/>
      <c r="AO388" s="68"/>
      <c r="AP388" s="68"/>
    </row>
    <row r="389" spans="1:42" s="60" customFormat="1" x14ac:dyDescent="0.3">
      <c r="A389" s="60" t="s">
        <v>161</v>
      </c>
      <c r="B389" s="60" t="s">
        <v>170</v>
      </c>
      <c r="C389" s="66" t="s">
        <v>70</v>
      </c>
      <c r="D389" s="70">
        <v>260000</v>
      </c>
      <c r="E389" s="72" t="s">
        <v>284</v>
      </c>
      <c r="F389" s="62" t="s">
        <v>268</v>
      </c>
      <c r="G389" s="54" t="s">
        <v>45</v>
      </c>
      <c r="H389" s="60" t="s">
        <v>74</v>
      </c>
      <c r="I389" s="54" t="s">
        <v>176</v>
      </c>
      <c r="J389" s="54" t="s">
        <v>51</v>
      </c>
      <c r="K389" s="27">
        <v>0.80342322827698265</v>
      </c>
      <c r="L389" s="66" t="s">
        <v>74</v>
      </c>
      <c r="M389" s="66" t="s">
        <v>74</v>
      </c>
      <c r="N389" s="66" t="s">
        <v>74</v>
      </c>
      <c r="O389" s="66" t="s">
        <v>74</v>
      </c>
      <c r="P389" s="60">
        <f>$K389*VLOOKUP($J389,'Source Data'!$A$28:$P$184,'Source Data'!P$1,FALSE)</f>
        <v>1.759496869926592</v>
      </c>
      <c r="Z389" s="68"/>
      <c r="AA389" s="68"/>
      <c r="AO389" s="68"/>
      <c r="AP389" s="68"/>
    </row>
    <row r="390" spans="1:42" s="60" customFormat="1" x14ac:dyDescent="0.3">
      <c r="A390" s="60" t="s">
        <v>161</v>
      </c>
      <c r="B390" s="60" t="s">
        <v>170</v>
      </c>
      <c r="C390" s="66" t="str">
        <f>C389</f>
        <v>120000-800000</v>
      </c>
      <c r="D390" s="70">
        <v>260000</v>
      </c>
      <c r="E390" s="72" t="s">
        <v>284</v>
      </c>
      <c r="F390" s="62" t="s">
        <v>268</v>
      </c>
      <c r="G390" s="54" t="s">
        <v>45</v>
      </c>
      <c r="H390" s="60" t="s">
        <v>74</v>
      </c>
      <c r="I390" s="54" t="s">
        <v>176</v>
      </c>
      <c r="J390" s="54" t="s">
        <v>73</v>
      </c>
      <c r="K390" s="27">
        <v>6.7319545422460478E-2</v>
      </c>
      <c r="L390" s="66" t="s">
        <v>74</v>
      </c>
      <c r="M390" s="66" t="s">
        <v>74</v>
      </c>
      <c r="N390" s="66" t="s">
        <v>74</v>
      </c>
      <c r="O390" s="66" t="s">
        <v>74</v>
      </c>
      <c r="P390" s="60">
        <f>$K390*VLOOKUP($J390,'Source Data'!$A$28:$P$184,'Source Data'!P$1,FALSE)</f>
        <v>0.15187289447307081</v>
      </c>
      <c r="Z390" s="68"/>
      <c r="AA390" s="68"/>
      <c r="AO390" s="68"/>
      <c r="AP390" s="68"/>
    </row>
    <row r="391" spans="1:42" s="60" customFormat="1" x14ac:dyDescent="0.3">
      <c r="A391" s="60" t="s">
        <v>161</v>
      </c>
      <c r="B391" s="60" t="s">
        <v>170</v>
      </c>
      <c r="C391" s="66" t="str">
        <f>C390</f>
        <v>120000-800000</v>
      </c>
      <c r="D391" s="70">
        <v>260000</v>
      </c>
      <c r="E391" s="72" t="s">
        <v>284</v>
      </c>
      <c r="F391" s="62" t="s">
        <v>268</v>
      </c>
      <c r="G391" s="54" t="s">
        <v>52</v>
      </c>
      <c r="H391" s="60" t="s">
        <v>74</v>
      </c>
      <c r="I391" s="54" t="s">
        <v>176</v>
      </c>
      <c r="J391" s="54" t="s">
        <v>216</v>
      </c>
      <c r="K391" s="27">
        <v>1.3624640361403255</v>
      </c>
      <c r="L391" s="66" t="s">
        <v>74</v>
      </c>
      <c r="M391" s="66" t="s">
        <v>74</v>
      </c>
      <c r="N391" s="66" t="s">
        <v>74</v>
      </c>
      <c r="O391" s="66" t="s">
        <v>74</v>
      </c>
      <c r="P391" s="60">
        <f>$K391*VLOOKUP($J391,'Source Data'!$A$28:$P$184,'Source Data'!P$1,FALSE)</f>
        <v>3.9238964240841372</v>
      </c>
      <c r="Z391" s="68"/>
      <c r="AA391" s="68"/>
      <c r="AO391" s="68"/>
      <c r="AP391" s="68"/>
    </row>
    <row r="392" spans="1:42" s="60" customFormat="1" x14ac:dyDescent="0.3">
      <c r="A392" s="60" t="s">
        <v>161</v>
      </c>
      <c r="B392" s="60" t="s">
        <v>170</v>
      </c>
      <c r="C392" s="66" t="str">
        <f>C391</f>
        <v>120000-800000</v>
      </c>
      <c r="D392" s="70">
        <v>260000</v>
      </c>
      <c r="E392" s="72" t="s">
        <v>284</v>
      </c>
      <c r="F392" s="62" t="s">
        <v>268</v>
      </c>
      <c r="G392" s="54" t="s">
        <v>52</v>
      </c>
      <c r="H392" s="60" t="s">
        <v>74</v>
      </c>
      <c r="I392" s="54" t="s">
        <v>176</v>
      </c>
      <c r="J392" s="54" t="s">
        <v>54</v>
      </c>
      <c r="K392" s="27">
        <v>0.12469064551422314</v>
      </c>
      <c r="L392" s="66" t="s">
        <v>74</v>
      </c>
      <c r="M392" s="66" t="s">
        <v>74</v>
      </c>
      <c r="N392" s="66" t="s">
        <v>74</v>
      </c>
      <c r="O392" s="66" t="s">
        <v>74</v>
      </c>
      <c r="P392" s="60">
        <f>$K392*VLOOKUP($J392,'Source Data'!$A$28:$P$184,'Source Data'!P$1,FALSE)</f>
        <v>0.39776315919037181</v>
      </c>
      <c r="Z392" s="68"/>
      <c r="AA392" s="68"/>
      <c r="AO392" s="68"/>
      <c r="AP392" s="68"/>
    </row>
    <row r="393" spans="1:42" s="60" customFormat="1" x14ac:dyDescent="0.3">
      <c r="A393" s="60" t="s">
        <v>161</v>
      </c>
      <c r="B393" s="60" t="s">
        <v>170</v>
      </c>
      <c r="C393" s="66" t="s">
        <v>70</v>
      </c>
      <c r="D393" s="70">
        <v>260000</v>
      </c>
      <c r="E393" s="72" t="s">
        <v>284</v>
      </c>
      <c r="F393" s="62" t="s">
        <v>269</v>
      </c>
      <c r="G393" s="54" t="s">
        <v>45</v>
      </c>
      <c r="H393" s="60" t="s">
        <v>74</v>
      </c>
      <c r="I393" s="54" t="s">
        <v>176</v>
      </c>
      <c r="J393" s="54" t="s">
        <v>51</v>
      </c>
      <c r="K393" s="27">
        <v>0.80342322827698265</v>
      </c>
      <c r="L393" s="66" t="s">
        <v>74</v>
      </c>
      <c r="M393" s="66" t="s">
        <v>74</v>
      </c>
      <c r="N393" s="66" t="s">
        <v>74</v>
      </c>
      <c r="O393" s="66" t="s">
        <v>74</v>
      </c>
      <c r="P393" s="60">
        <f>$K393*VLOOKUP($J393,'Source Data'!$A$28:$P$184,'Source Data'!P$1,FALSE)</f>
        <v>1.759496869926592</v>
      </c>
      <c r="Z393" s="68"/>
      <c r="AA393" s="68"/>
      <c r="AO393" s="68"/>
      <c r="AP393" s="68"/>
    </row>
    <row r="394" spans="1:42" s="60" customFormat="1" x14ac:dyDescent="0.3">
      <c r="A394" s="60" t="s">
        <v>161</v>
      </c>
      <c r="B394" s="60" t="s">
        <v>170</v>
      </c>
      <c r="C394" s="66" t="str">
        <f>C393</f>
        <v>120000-800000</v>
      </c>
      <c r="D394" s="70">
        <v>260000</v>
      </c>
      <c r="E394" s="72" t="s">
        <v>284</v>
      </c>
      <c r="F394" s="62" t="s">
        <v>269</v>
      </c>
      <c r="G394" s="54" t="s">
        <v>45</v>
      </c>
      <c r="H394" s="60" t="s">
        <v>74</v>
      </c>
      <c r="I394" s="54" t="s">
        <v>176</v>
      </c>
      <c r="J394" s="54" t="s">
        <v>73</v>
      </c>
      <c r="K394" s="27">
        <v>6.7319545422460478E-2</v>
      </c>
      <c r="L394" s="66" t="s">
        <v>74</v>
      </c>
      <c r="M394" s="66" t="s">
        <v>74</v>
      </c>
      <c r="N394" s="66" t="s">
        <v>74</v>
      </c>
      <c r="O394" s="66" t="s">
        <v>74</v>
      </c>
      <c r="P394" s="60">
        <f>$K394*VLOOKUP($J394,'Source Data'!$A$28:$P$184,'Source Data'!P$1,FALSE)</f>
        <v>0.15187289447307081</v>
      </c>
      <c r="Z394" s="68"/>
      <c r="AA394" s="68"/>
      <c r="AO394" s="68"/>
      <c r="AP394" s="68"/>
    </row>
    <row r="395" spans="1:42" s="60" customFormat="1" x14ac:dyDescent="0.3">
      <c r="A395" s="60" t="s">
        <v>161</v>
      </c>
      <c r="B395" s="60" t="s">
        <v>170</v>
      </c>
      <c r="C395" s="66" t="str">
        <f>C394</f>
        <v>120000-800000</v>
      </c>
      <c r="D395" s="70">
        <v>260000</v>
      </c>
      <c r="E395" s="72" t="s">
        <v>284</v>
      </c>
      <c r="F395" s="62" t="s">
        <v>269</v>
      </c>
      <c r="G395" s="54" t="s">
        <v>52</v>
      </c>
      <c r="H395" s="60" t="s">
        <v>74</v>
      </c>
      <c r="I395" s="54" t="s">
        <v>176</v>
      </c>
      <c r="J395" s="54" t="s">
        <v>216</v>
      </c>
      <c r="K395" s="27">
        <v>1.3624640361403255</v>
      </c>
      <c r="L395" s="66" t="s">
        <v>74</v>
      </c>
      <c r="M395" s="66" t="s">
        <v>74</v>
      </c>
      <c r="N395" s="66" t="s">
        <v>74</v>
      </c>
      <c r="O395" s="66" t="s">
        <v>74</v>
      </c>
      <c r="P395" s="60">
        <f>$K395*VLOOKUP($J395,'Source Data'!$A$28:$P$184,'Source Data'!P$1,FALSE)</f>
        <v>3.9238964240841372</v>
      </c>
      <c r="Z395" s="68"/>
      <c r="AA395" s="68"/>
      <c r="AO395" s="68"/>
      <c r="AP395" s="68"/>
    </row>
    <row r="396" spans="1:42" s="60" customFormat="1" x14ac:dyDescent="0.3">
      <c r="A396" s="60" t="s">
        <v>161</v>
      </c>
      <c r="B396" s="60" t="s">
        <v>170</v>
      </c>
      <c r="C396" s="66" t="str">
        <f>C395</f>
        <v>120000-800000</v>
      </c>
      <c r="D396" s="70">
        <v>260000</v>
      </c>
      <c r="E396" s="72" t="s">
        <v>284</v>
      </c>
      <c r="F396" s="62" t="s">
        <v>269</v>
      </c>
      <c r="G396" s="54" t="s">
        <v>52</v>
      </c>
      <c r="H396" s="60" t="s">
        <v>74</v>
      </c>
      <c r="I396" s="54" t="s">
        <v>176</v>
      </c>
      <c r="J396" s="54" t="s">
        <v>54</v>
      </c>
      <c r="K396" s="27">
        <v>0.12469064551422314</v>
      </c>
      <c r="L396" s="66" t="s">
        <v>74</v>
      </c>
      <c r="M396" s="66" t="s">
        <v>74</v>
      </c>
      <c r="N396" s="66" t="s">
        <v>74</v>
      </c>
      <c r="O396" s="66" t="s">
        <v>74</v>
      </c>
      <c r="P396" s="60">
        <f>$K396*VLOOKUP($J396,'Source Data'!$A$28:$P$184,'Source Data'!P$1,FALSE)</f>
        <v>0.39776315919037181</v>
      </c>
      <c r="Z396" s="68"/>
      <c r="AA396" s="68"/>
      <c r="AO396" s="68"/>
      <c r="AP396" s="68"/>
    </row>
    <row r="397" spans="1:42" x14ac:dyDescent="0.3">
      <c r="K397" s="27">
        <v>8.0995791129032249</v>
      </c>
      <c r="L397" s="9"/>
      <c r="M397" s="9"/>
      <c r="N397" s="9"/>
      <c r="O397" s="9"/>
      <c r="P397" s="9">
        <f>SUBTOTAL(9,P296:P300)</f>
        <v>38.683952918854231</v>
      </c>
    </row>
    <row r="398" spans="1:42" x14ac:dyDescent="0.3">
      <c r="K398" s="26"/>
      <c r="L398" s="9"/>
      <c r="M398" s="9"/>
      <c r="N398" s="9"/>
      <c r="O398" s="9"/>
    </row>
    <row r="399" spans="1:42" x14ac:dyDescent="0.3">
      <c r="K399" s="26"/>
      <c r="L399" s="9"/>
      <c r="M399" s="9"/>
      <c r="N399" s="9"/>
      <c r="O399" s="9"/>
    </row>
    <row r="400" spans="1:42" x14ac:dyDescent="0.3">
      <c r="K400" s="26"/>
      <c r="L400" s="9"/>
      <c r="M400" s="9"/>
      <c r="N400" s="9"/>
      <c r="O400" s="9"/>
    </row>
    <row r="401" spans="11:15" x14ac:dyDescent="0.3">
      <c r="K401" s="26"/>
      <c r="L401" s="9"/>
      <c r="M401" s="9"/>
      <c r="N401" s="9"/>
      <c r="O401" s="9"/>
    </row>
    <row r="402" spans="11:15" x14ac:dyDescent="0.3">
      <c r="K402" s="26"/>
      <c r="L402" s="9"/>
      <c r="M402" s="9"/>
      <c r="N402" s="9"/>
      <c r="O402" s="9"/>
    </row>
    <row r="403" spans="11:15" x14ac:dyDescent="0.3">
      <c r="K403" s="26"/>
      <c r="L403" s="9"/>
      <c r="M403" s="9"/>
      <c r="N403" s="9"/>
      <c r="O403" s="9"/>
    </row>
    <row r="404" spans="11:15" x14ac:dyDescent="0.3">
      <c r="K404" s="26"/>
      <c r="L404" s="9"/>
      <c r="M404" s="9"/>
      <c r="N404" s="9"/>
      <c r="O404" s="9"/>
    </row>
    <row r="405" spans="11:15" x14ac:dyDescent="0.3">
      <c r="K405" s="26"/>
      <c r="L405" s="9"/>
      <c r="M405" s="9"/>
      <c r="N405" s="9"/>
      <c r="O405" s="9"/>
    </row>
    <row r="406" spans="11:15" x14ac:dyDescent="0.3">
      <c r="K406" s="26"/>
      <c r="L406" s="9"/>
      <c r="M406" s="9"/>
      <c r="N406" s="9"/>
      <c r="O406" s="9"/>
    </row>
    <row r="407" spans="11:15" x14ac:dyDescent="0.3">
      <c r="K407" s="26"/>
      <c r="L407" s="9"/>
      <c r="M407" s="9"/>
      <c r="N407" s="9"/>
      <c r="O407" s="9"/>
    </row>
    <row r="408" spans="11:15" x14ac:dyDescent="0.3">
      <c r="K408" s="26"/>
      <c r="L408" s="9"/>
      <c r="M408" s="9"/>
      <c r="N408" s="9"/>
      <c r="O408" s="9"/>
    </row>
    <row r="409" spans="11:15" x14ac:dyDescent="0.3">
      <c r="K409" s="26"/>
      <c r="L409" s="9"/>
      <c r="M409" s="9"/>
      <c r="N409" s="9"/>
      <c r="O409" s="9"/>
    </row>
    <row r="410" spans="11:15" x14ac:dyDescent="0.3">
      <c r="K410" s="26"/>
      <c r="L410" s="9"/>
      <c r="M410" s="9"/>
      <c r="N410" s="9"/>
      <c r="O410" s="9"/>
    </row>
    <row r="411" spans="11:15" x14ac:dyDescent="0.3">
      <c r="K411" s="26"/>
      <c r="L411" s="9"/>
      <c r="M411" s="9"/>
      <c r="N411" s="9"/>
      <c r="O411" s="9"/>
    </row>
  </sheetData>
  <autoFilter ref="A1:P396" xr:uid="{00000000-0009-0000-0000-000002000000}"/>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2:BE56"/>
  <sheetViews>
    <sheetView topLeftCell="A37" zoomScale="55" zoomScaleNormal="55" workbookViewId="0">
      <selection activeCell="T68" sqref="T68"/>
    </sheetView>
  </sheetViews>
  <sheetFormatPr defaultColWidth="9.109375" defaultRowHeight="14.4" x14ac:dyDescent="0.3"/>
  <cols>
    <col min="1" max="1" width="13" style="4" customWidth="1"/>
    <col min="2" max="2" width="33.6640625" style="4" customWidth="1"/>
    <col min="3" max="3" width="25.6640625" style="4" customWidth="1"/>
    <col min="4" max="4" width="20.5546875" style="4" customWidth="1"/>
    <col min="5" max="28" width="13" style="4" customWidth="1"/>
    <col min="29" max="29" width="11.33203125" style="4" bestFit="1" customWidth="1"/>
    <col min="30" max="30" width="14.44140625" style="4" bestFit="1" customWidth="1"/>
    <col min="31" max="31" width="13.88671875" style="4" bestFit="1" customWidth="1"/>
    <col min="32" max="32" width="11.33203125" style="4" bestFit="1" customWidth="1"/>
    <col min="33" max="16384" width="9.109375" style="4"/>
  </cols>
  <sheetData>
    <row r="2" spans="1:57" x14ac:dyDescent="0.3">
      <c r="A2"/>
      <c r="B2"/>
    </row>
    <row r="3" spans="1:57" x14ac:dyDescent="0.3">
      <c r="F3" s="4" t="s">
        <v>247</v>
      </c>
    </row>
    <row r="4" spans="1:57" x14ac:dyDescent="0.3">
      <c r="A4" s="15" t="s">
        <v>246</v>
      </c>
      <c r="B4"/>
      <c r="C4" s="15" t="s">
        <v>186</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x14ac:dyDescent="0.3">
      <c r="A5" s="15" t="s">
        <v>168</v>
      </c>
      <c r="B5" s="15" t="s">
        <v>253</v>
      </c>
      <c r="C5" s="39" t="s">
        <v>188</v>
      </c>
      <c r="D5" s="39" t="s">
        <v>187</v>
      </c>
      <c r="E5" s="39" t="s">
        <v>161</v>
      </c>
      <c r="F5" s="39" t="s">
        <v>174</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x14ac:dyDescent="0.3">
      <c r="A6" s="39" t="s">
        <v>169</v>
      </c>
      <c r="B6"/>
      <c r="C6" s="21">
        <v>27.252138450532993</v>
      </c>
      <c r="D6" s="21">
        <v>93.009653350439905</v>
      </c>
      <c r="E6" s="21">
        <v>20.136768236041505</v>
      </c>
      <c r="F6" s="21">
        <v>140.39856003701439</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x14ac:dyDescent="0.3">
      <c r="A7"/>
      <c r="B7" s="39" t="s">
        <v>260</v>
      </c>
      <c r="C7" s="21">
        <v>3.7156508490650477</v>
      </c>
      <c r="D7" s="21">
        <v>10.016536290322582</v>
      </c>
      <c r="E7" s="21">
        <v>2.3578974553539918</v>
      </c>
      <c r="F7" s="21">
        <v>16.090084594741622</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x14ac:dyDescent="0.3">
      <c r="A8"/>
      <c r="B8" s="39" t="s">
        <v>261</v>
      </c>
      <c r="C8" s="21">
        <v>3.7156508490650477</v>
      </c>
      <c r="D8" s="21">
        <v>13.040165161290325</v>
      </c>
      <c r="E8" s="21">
        <v>2.3578974553539918</v>
      </c>
      <c r="F8" s="21">
        <v>19.113713465709367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x14ac:dyDescent="0.3">
      <c r="A9"/>
      <c r="B9" s="39" t="s">
        <v>259</v>
      </c>
      <c r="C9" s="21">
        <v>2.5300867079986835</v>
      </c>
      <c r="D9" s="21">
        <v>11.858003431085047</v>
      </c>
      <c r="E9" s="21">
        <v>2.4090426166443142</v>
      </c>
      <c r="F9" s="21">
        <v>16.797132755728043</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c r="B10" s="39" t="s">
        <v>258</v>
      </c>
      <c r="C10" s="21">
        <v>2.5300867079986835</v>
      </c>
      <c r="D10" s="21">
        <v>13.769464717741938</v>
      </c>
      <c r="E10" s="21">
        <v>2.4090426166443142</v>
      </c>
      <c r="F10" s="21">
        <v>18.708594042384934</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x14ac:dyDescent="0.3">
      <c r="A11"/>
      <c r="B11" s="39" t="s">
        <v>256</v>
      </c>
      <c r="C11" s="21">
        <v>5.756368419354839</v>
      </c>
      <c r="D11" s="21">
        <v>9.775224120234606</v>
      </c>
      <c r="E11" s="21">
        <v>2.6761150067057251</v>
      </c>
      <c r="F11" s="21">
        <v>18.207707546295168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57" x14ac:dyDescent="0.3">
      <c r="A12"/>
      <c r="B12" s="39" t="s">
        <v>257</v>
      </c>
      <c r="C12" s="21">
        <v>5.756368419354839</v>
      </c>
      <c r="D12" s="21">
        <v>11.457415597507332</v>
      </c>
      <c r="E12" s="21">
        <v>2.6761150067057251</v>
      </c>
      <c r="F12" s="21">
        <v>19.889899023567896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1:57" x14ac:dyDescent="0.3">
      <c r="A13"/>
      <c r="B13" s="39" t="s">
        <v>254</v>
      </c>
      <c r="C13" s="21">
        <v>1.6239632488479263</v>
      </c>
      <c r="D13" s="21">
        <v>10.3115176686217</v>
      </c>
      <c r="E13" s="21">
        <v>2.6253290393167226</v>
      </c>
      <c r="F13" s="21">
        <v>14.56080995678635</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1:57" x14ac:dyDescent="0.3">
      <c r="A14"/>
      <c r="B14" s="39" t="s">
        <v>255</v>
      </c>
      <c r="C14" s="21">
        <v>1.6239632488479263</v>
      </c>
      <c r="D14" s="21">
        <v>12.781326363636364</v>
      </c>
      <c r="E14" s="21">
        <v>2.6253290393167226</v>
      </c>
      <c r="F14" s="21">
        <v>17.030618651801014</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1:57" x14ac:dyDescent="0.3">
      <c r="A15" s="39" t="s">
        <v>170</v>
      </c>
      <c r="B15"/>
      <c r="C15" s="21">
        <v>33.130560015767252</v>
      </c>
      <c r="D15" s="21">
        <v>112.8512883405707</v>
      </c>
      <c r="E15" s="21">
        <v>20.136768236041505</v>
      </c>
      <c r="F15" s="21">
        <v>166.11861659237948</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x14ac:dyDescent="0.3">
      <c r="A16"/>
      <c r="B16" s="39" t="s">
        <v>268</v>
      </c>
      <c r="C16" s="21">
        <v>2.4880218567130452</v>
      </c>
      <c r="D16" s="21">
        <v>14.450646606699751</v>
      </c>
      <c r="E16" s="21">
        <v>2.3578974553539918</v>
      </c>
      <c r="F16" s="21">
        <v>19.296565918766788</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1:57" x14ac:dyDescent="0.3">
      <c r="A17"/>
      <c r="B17" s="39" t="s">
        <v>269</v>
      </c>
      <c r="C17" s="21">
        <v>2.5012708889711082</v>
      </c>
      <c r="D17" s="21">
        <v>17.842768870967738</v>
      </c>
      <c r="E17" s="21">
        <v>2.3578974553539918</v>
      </c>
      <c r="F17" s="21">
        <v>22.701937215292837</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x14ac:dyDescent="0.3">
      <c r="A18"/>
      <c r="B18" s="39" t="s">
        <v>266</v>
      </c>
      <c r="C18" s="21">
        <v>2.5414753527217746</v>
      </c>
      <c r="D18" s="21">
        <v>12.075616129032257</v>
      </c>
      <c r="E18" s="21">
        <v>2.4090426166443142</v>
      </c>
      <c r="F18" s="21">
        <v>17.026134098398344</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x14ac:dyDescent="0.3">
      <c r="A19"/>
      <c r="B19" s="39" t="s">
        <v>267</v>
      </c>
      <c r="C19" s="21">
        <v>2.5703630308359742</v>
      </c>
      <c r="D19" s="21">
        <v>17.588230362903225</v>
      </c>
      <c r="E19" s="21">
        <v>2.4090426166443142</v>
      </c>
      <c r="F19" s="21">
        <v>22.567636010383513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x14ac:dyDescent="0.3">
      <c r="A20"/>
      <c r="B20" s="39" t="s">
        <v>264</v>
      </c>
      <c r="C20" s="21">
        <v>6.1040928810506934</v>
      </c>
      <c r="D20" s="21">
        <v>12.573550806451614</v>
      </c>
      <c r="E20" s="21">
        <v>2.6761150067057251</v>
      </c>
      <c r="F20" s="21">
        <v>21.353758694208032</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x14ac:dyDescent="0.3">
      <c r="A21"/>
      <c r="B21" s="39" t="s">
        <v>265</v>
      </c>
      <c r="C21" s="21">
        <v>6.1040928810506934</v>
      </c>
      <c r="D21" s="21">
        <v>11.431759435483871</v>
      </c>
      <c r="E21" s="21">
        <v>2.6761150067057251</v>
      </c>
      <c r="F21" s="21">
        <v>20.211967323240291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x14ac:dyDescent="0.3">
      <c r="A22"/>
      <c r="B22" s="39" t="s">
        <v>262</v>
      </c>
      <c r="C22" s="21">
        <v>5.4106215622119818</v>
      </c>
      <c r="D22" s="21">
        <v>13.165616935483872</v>
      </c>
      <c r="E22" s="21">
        <v>2.6253290393167226</v>
      </c>
      <c r="F22" s="21">
        <v>21.201567537012576</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x14ac:dyDescent="0.3">
      <c r="A23"/>
      <c r="B23" s="39" t="s">
        <v>263</v>
      </c>
      <c r="C23" s="21">
        <v>5.4106215622119818</v>
      </c>
      <c r="D23" s="21">
        <v>13.723099193548389</v>
      </c>
      <c r="E23" s="21">
        <v>2.6253290393167226</v>
      </c>
      <c r="F23" s="21">
        <v>21.759049795077093</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1:57" x14ac:dyDescent="0.3">
      <c r="A24" s="39" t="s">
        <v>174</v>
      </c>
      <c r="B24"/>
      <c r="C24" s="21">
        <v>60.382698466300226</v>
      </c>
      <c r="D24" s="21">
        <v>205.86094169101065</v>
      </c>
      <c r="E24" s="21">
        <v>40.273536472083023</v>
      </c>
      <c r="F24" s="21">
        <v>306.51717662939393</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1:57" x14ac:dyDescent="0.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1:57" x14ac:dyDescent="0.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1:57" x14ac:dyDescent="0.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1:57"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row>
    <row r="29" spans="1:57" x14ac:dyDescent="0.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x14ac:dyDescent="0.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x14ac:dyDescent="0.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x14ac:dyDescent="0.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x14ac:dyDescent="0.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x14ac:dyDescent="0.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x14ac:dyDescent="0.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x14ac:dyDescent="0.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x14ac:dyDescent="0.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x14ac:dyDescent="0.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57"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row>
    <row r="44" spans="1:57"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row>
    <row r="45" spans="1:57"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row>
    <row r="46" spans="1:57" x14ac:dyDescent="0.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row>
    <row r="47" spans="1:57"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row>
    <row r="48" spans="1:57" x14ac:dyDescent="0.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7" x14ac:dyDescent="0.3">
      <c r="A49"/>
      <c r="B49"/>
      <c r="C49"/>
      <c r="D49"/>
      <c r="E49"/>
      <c r="F49"/>
      <c r="G49"/>
    </row>
    <row r="50" spans="1:7" x14ac:dyDescent="0.3">
      <c r="A50"/>
      <c r="B50"/>
      <c r="C50"/>
      <c r="D50"/>
      <c r="E50"/>
      <c r="F50"/>
      <c r="G50"/>
    </row>
    <row r="51" spans="1:7" x14ac:dyDescent="0.3">
      <c r="A51"/>
      <c r="B51"/>
      <c r="C51"/>
      <c r="D51"/>
      <c r="E51"/>
      <c r="F51"/>
      <c r="G51"/>
    </row>
    <row r="52" spans="1:7" x14ac:dyDescent="0.3">
      <c r="A52"/>
      <c r="B52"/>
      <c r="C52"/>
      <c r="D52"/>
      <c r="E52"/>
      <c r="F52"/>
      <c r="G52"/>
    </row>
    <row r="53" spans="1:7" x14ac:dyDescent="0.3">
      <c r="A53"/>
      <c r="B53"/>
      <c r="C53"/>
      <c r="D53"/>
      <c r="E53"/>
      <c r="F53"/>
      <c r="G53"/>
    </row>
    <row r="54" spans="1:7" x14ac:dyDescent="0.3">
      <c r="A54"/>
      <c r="B54"/>
      <c r="C54"/>
      <c r="D54"/>
      <c r="E54"/>
      <c r="F54"/>
      <c r="G54"/>
    </row>
    <row r="55" spans="1:7" x14ac:dyDescent="0.3">
      <c r="A55"/>
      <c r="B55"/>
      <c r="C55"/>
      <c r="D55"/>
      <c r="E55"/>
      <c r="F55"/>
      <c r="G55"/>
    </row>
    <row r="56" spans="1:7" x14ac:dyDescent="0.3">
      <c r="A56"/>
      <c r="B56"/>
      <c r="C56"/>
      <c r="D56"/>
      <c r="E56"/>
      <c r="F56"/>
      <c r="G56"/>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2:AC282"/>
  <sheetViews>
    <sheetView zoomScale="70" zoomScaleNormal="70" workbookViewId="0">
      <selection activeCell="X23" sqref="B4:X23"/>
    </sheetView>
  </sheetViews>
  <sheetFormatPr defaultColWidth="9.109375" defaultRowHeight="14.4" x14ac:dyDescent="0.3"/>
  <cols>
    <col min="1" max="2" width="13" style="4" customWidth="1"/>
    <col min="3" max="10" width="5.6640625" style="4" customWidth="1"/>
    <col min="11" max="11" width="7.5546875" style="4" customWidth="1"/>
    <col min="12" max="12" width="5.6640625" style="4" customWidth="1"/>
    <col min="13" max="13" width="7.109375" style="4" customWidth="1"/>
    <col min="14" max="23" width="5.6640625" style="4" customWidth="1"/>
    <col min="24" max="24" width="8.5546875" style="4" customWidth="1"/>
    <col min="25" max="28" width="13" style="4" customWidth="1"/>
    <col min="29" max="29" width="11.33203125" style="4" bestFit="1" customWidth="1"/>
    <col min="30" max="30" width="14.44140625" style="4" bestFit="1" customWidth="1"/>
    <col min="31" max="31" width="13.88671875" style="4" bestFit="1" customWidth="1"/>
    <col min="32" max="32" width="11.33203125" style="4" bestFit="1" customWidth="1"/>
    <col min="33" max="16384" width="9.109375" style="4"/>
  </cols>
  <sheetData>
    <row r="2" spans="1:29" x14ac:dyDescent="0.3">
      <c r="A2" s="15" t="s">
        <v>186</v>
      </c>
      <c r="B2" s="39" t="s">
        <v>187</v>
      </c>
    </row>
    <row r="3" spans="1:29" x14ac:dyDescent="0.3">
      <c r="F3" s="4" t="s">
        <v>247</v>
      </c>
    </row>
    <row r="4" spans="1:29" x14ac:dyDescent="0.3">
      <c r="A4" s="15" t="s">
        <v>246</v>
      </c>
      <c r="B4"/>
      <c r="C4" s="15" t="s">
        <v>171</v>
      </c>
      <c r="D4"/>
      <c r="E4"/>
      <c r="F4"/>
      <c r="G4"/>
      <c r="H4"/>
      <c r="I4"/>
      <c r="J4"/>
      <c r="K4"/>
      <c r="L4"/>
      <c r="M4"/>
      <c r="N4"/>
      <c r="O4"/>
      <c r="P4"/>
      <c r="Q4"/>
      <c r="R4"/>
      <c r="S4"/>
      <c r="T4"/>
      <c r="U4"/>
      <c r="V4"/>
      <c r="W4"/>
      <c r="X4"/>
      <c r="Y4"/>
      <c r="Z4"/>
      <c r="AA4"/>
      <c r="AB4"/>
      <c r="AC4"/>
    </row>
    <row r="5" spans="1:29" ht="264" x14ac:dyDescent="0.3">
      <c r="A5" s="15" t="s">
        <v>168</v>
      </c>
      <c r="B5" s="15" t="s">
        <v>253</v>
      </c>
      <c r="C5" s="41" t="s">
        <v>230</v>
      </c>
      <c r="D5" s="41" t="s">
        <v>67</v>
      </c>
      <c r="E5" s="41" t="s">
        <v>229</v>
      </c>
      <c r="F5" s="41" t="s">
        <v>51</v>
      </c>
      <c r="G5" s="41" t="s">
        <v>231</v>
      </c>
      <c r="H5" s="41" t="s">
        <v>223</v>
      </c>
      <c r="I5" s="41" t="s">
        <v>225</v>
      </c>
      <c r="J5" s="41" t="s">
        <v>39</v>
      </c>
      <c r="K5" s="41" t="s">
        <v>38</v>
      </c>
      <c r="L5" s="41" t="s">
        <v>224</v>
      </c>
      <c r="M5" s="41" t="s">
        <v>47</v>
      </c>
      <c r="N5" s="41" t="s">
        <v>69</v>
      </c>
      <c r="O5" s="41" t="s">
        <v>144</v>
      </c>
      <c r="P5" s="41" t="s">
        <v>228</v>
      </c>
      <c r="Q5" s="41" t="s">
        <v>221</v>
      </c>
      <c r="R5" s="41" t="s">
        <v>40</v>
      </c>
      <c r="S5" s="41" t="s">
        <v>222</v>
      </c>
      <c r="T5" s="41" t="s">
        <v>53</v>
      </c>
      <c r="U5" s="41" t="s">
        <v>227</v>
      </c>
      <c r="V5" s="41" t="s">
        <v>226</v>
      </c>
      <c r="W5" s="41" t="s">
        <v>218</v>
      </c>
      <c r="X5" s="41" t="s">
        <v>174</v>
      </c>
      <c r="Y5"/>
      <c r="Z5"/>
      <c r="AA5"/>
      <c r="AB5"/>
      <c r="AC5"/>
    </row>
    <row r="6" spans="1:29" x14ac:dyDescent="0.3">
      <c r="A6" s="39" t="s">
        <v>169</v>
      </c>
      <c r="B6"/>
      <c r="C6" s="21"/>
      <c r="D6" s="21">
        <v>0.83080443548387106</v>
      </c>
      <c r="E6" s="21">
        <v>4.1719534274193553</v>
      </c>
      <c r="F6" s="21">
        <v>1.6550574193548389</v>
      </c>
      <c r="G6" s="21">
        <v>3.7993548387096778</v>
      </c>
      <c r="H6" s="21"/>
      <c r="I6" s="21"/>
      <c r="J6" s="21">
        <v>1.393480362903226</v>
      </c>
      <c r="K6" s="21">
        <v>53.553452983870969</v>
      </c>
      <c r="L6" s="21">
        <v>1.558709677419355</v>
      </c>
      <c r="M6" s="21">
        <v>8.8694233870967736</v>
      </c>
      <c r="N6" s="21">
        <v>1.020833064516129</v>
      </c>
      <c r="O6" s="21">
        <v>0.15587096774193546</v>
      </c>
      <c r="P6" s="21"/>
      <c r="Q6" s="21">
        <v>2.3735738709677419</v>
      </c>
      <c r="R6" s="21">
        <v>8.2027074633431081</v>
      </c>
      <c r="S6" s="21">
        <v>2.696689516129033</v>
      </c>
      <c r="T6" s="21"/>
      <c r="U6" s="21"/>
      <c r="V6" s="21"/>
      <c r="W6" s="21">
        <v>2.7277419354838708</v>
      </c>
      <c r="X6" s="21">
        <v>93.009653350439891</v>
      </c>
      <c r="Y6"/>
      <c r="Z6"/>
      <c r="AA6"/>
      <c r="AB6"/>
      <c r="AC6"/>
    </row>
    <row r="7" spans="1:29" x14ac:dyDescent="0.3">
      <c r="A7"/>
      <c r="B7" s="39" t="s">
        <v>260</v>
      </c>
      <c r="C7" s="21"/>
      <c r="D7" s="21"/>
      <c r="E7" s="21"/>
      <c r="F7" s="21"/>
      <c r="G7" s="21"/>
      <c r="H7" s="21"/>
      <c r="I7" s="21"/>
      <c r="J7" s="21">
        <v>0.17109274193548391</v>
      </c>
      <c r="K7" s="21">
        <v>6.6506975806451614</v>
      </c>
      <c r="L7" s="21">
        <v>0.19483870967741937</v>
      </c>
      <c r="M7" s="21"/>
      <c r="N7" s="21"/>
      <c r="O7" s="21">
        <v>1.9483870967741936E-2</v>
      </c>
      <c r="P7" s="21"/>
      <c r="Q7" s="21"/>
      <c r="R7" s="21">
        <v>1.7340645161290322</v>
      </c>
      <c r="S7" s="21">
        <v>0.90539112903225816</v>
      </c>
      <c r="T7" s="21"/>
      <c r="U7" s="21"/>
      <c r="V7" s="21"/>
      <c r="W7" s="21">
        <v>0.3409677419354839</v>
      </c>
      <c r="X7" s="21">
        <v>10.016536290322582</v>
      </c>
      <c r="Y7"/>
      <c r="Z7"/>
      <c r="AA7"/>
      <c r="AB7"/>
      <c r="AC7"/>
    </row>
    <row r="8" spans="1:29" x14ac:dyDescent="0.3">
      <c r="A8"/>
      <c r="B8" s="39" t="s">
        <v>261</v>
      </c>
      <c r="C8" s="21"/>
      <c r="D8" s="21">
        <v>0.4091612903225807</v>
      </c>
      <c r="E8" s="21">
        <v>2.074849596774194</v>
      </c>
      <c r="F8" s="21">
        <v>0.79567258064516122</v>
      </c>
      <c r="G8" s="21">
        <v>1.578193548387097</v>
      </c>
      <c r="H8" s="21"/>
      <c r="I8" s="21"/>
      <c r="J8" s="21">
        <v>0.16902258064516129</v>
      </c>
      <c r="K8" s="21">
        <v>5.8452221774193545</v>
      </c>
      <c r="L8" s="21">
        <v>0.19483870967741937</v>
      </c>
      <c r="M8" s="21"/>
      <c r="N8" s="21">
        <v>0.425966129032258</v>
      </c>
      <c r="O8" s="21">
        <v>1.9483870967741936E-2</v>
      </c>
      <c r="P8" s="21"/>
      <c r="Q8" s="21">
        <v>1.1867869354838709</v>
      </c>
      <c r="R8" s="21"/>
      <c r="S8" s="21"/>
      <c r="T8" s="21"/>
      <c r="U8" s="21"/>
      <c r="V8" s="21"/>
      <c r="W8" s="21">
        <v>0.3409677419354839</v>
      </c>
      <c r="X8" s="21">
        <v>13.040165161290323</v>
      </c>
      <c r="Y8"/>
      <c r="Z8"/>
      <c r="AA8"/>
      <c r="AB8"/>
      <c r="AC8"/>
    </row>
    <row r="9" spans="1:29" x14ac:dyDescent="0.3">
      <c r="A9"/>
      <c r="B9" s="39" t="s">
        <v>259</v>
      </c>
      <c r="C9" s="21"/>
      <c r="D9" s="21"/>
      <c r="E9" s="21"/>
      <c r="F9" s="21"/>
      <c r="G9" s="21"/>
      <c r="H9" s="21"/>
      <c r="I9" s="21"/>
      <c r="J9" s="21">
        <v>0.17316290322580646</v>
      </c>
      <c r="K9" s="21">
        <v>6.7438548387096784</v>
      </c>
      <c r="L9" s="21">
        <v>0.19483870967741937</v>
      </c>
      <c r="M9" s="21"/>
      <c r="N9" s="21"/>
      <c r="O9" s="21">
        <v>1.9483870967741936E-2</v>
      </c>
      <c r="P9" s="21"/>
      <c r="Q9" s="21"/>
      <c r="R9" s="21">
        <v>3.6842760117302054</v>
      </c>
      <c r="S9" s="21">
        <v>0.70141935483870976</v>
      </c>
      <c r="T9" s="21"/>
      <c r="U9" s="21"/>
      <c r="V9" s="21"/>
      <c r="W9" s="21">
        <v>0.3409677419354839</v>
      </c>
      <c r="X9" s="21">
        <v>11.858003431085045</v>
      </c>
      <c r="Y9"/>
      <c r="Z9"/>
      <c r="AA9"/>
      <c r="AB9"/>
      <c r="AC9"/>
    </row>
    <row r="10" spans="1:29" x14ac:dyDescent="0.3">
      <c r="A10"/>
      <c r="B10" s="39" t="s">
        <v>258</v>
      </c>
      <c r="C10" s="21"/>
      <c r="D10" s="21">
        <v>0.42164314516129037</v>
      </c>
      <c r="E10" s="21">
        <v>2.0971038306451617</v>
      </c>
      <c r="F10" s="21">
        <v>0.85938483870967763</v>
      </c>
      <c r="G10" s="21">
        <v>2.2211612903225806</v>
      </c>
      <c r="H10" s="21"/>
      <c r="I10" s="21"/>
      <c r="J10" s="21">
        <v>0.17316290322580646</v>
      </c>
      <c r="K10" s="21">
        <v>5.6600645161290322</v>
      </c>
      <c r="L10" s="21">
        <v>0.19483870967741937</v>
      </c>
      <c r="M10" s="21"/>
      <c r="N10" s="21">
        <v>0.59486693548387104</v>
      </c>
      <c r="O10" s="21">
        <v>1.9483870967741936E-2</v>
      </c>
      <c r="P10" s="21"/>
      <c r="Q10" s="21">
        <v>1.1867869354838709</v>
      </c>
      <c r="R10" s="21"/>
      <c r="S10" s="21"/>
      <c r="T10" s="21"/>
      <c r="U10" s="21"/>
      <c r="V10" s="21"/>
      <c r="W10" s="21">
        <v>0.3409677419354839</v>
      </c>
      <c r="X10" s="21">
        <v>13.769464717741938</v>
      </c>
      <c r="Y10"/>
      <c r="Z10"/>
      <c r="AA10"/>
      <c r="AB10"/>
      <c r="AC10"/>
    </row>
    <row r="11" spans="1:29" x14ac:dyDescent="0.3">
      <c r="A11"/>
      <c r="B11" s="39" t="s">
        <v>256</v>
      </c>
      <c r="C11" s="21"/>
      <c r="D11" s="21"/>
      <c r="E11" s="21"/>
      <c r="F11" s="21"/>
      <c r="G11" s="21"/>
      <c r="H11" s="21"/>
      <c r="I11" s="21"/>
      <c r="J11" s="21">
        <v>0.17523306451612908</v>
      </c>
      <c r="K11" s="21">
        <v>6.4429950879765396</v>
      </c>
      <c r="L11" s="21">
        <v>0.19483870967741937</v>
      </c>
      <c r="M11" s="21">
        <v>2.6017056451612901</v>
      </c>
      <c r="N11" s="21"/>
      <c r="O11" s="21">
        <v>1.9483870967741936E-2</v>
      </c>
      <c r="P11" s="21"/>
      <c r="Q11" s="21"/>
      <c r="R11" s="21"/>
      <c r="S11" s="21"/>
      <c r="T11" s="21"/>
      <c r="U11" s="21"/>
      <c r="V11" s="21"/>
      <c r="W11" s="21">
        <v>0.3409677419354839</v>
      </c>
      <c r="X11" s="21">
        <v>9.7752241202346042</v>
      </c>
      <c r="Y11"/>
      <c r="Z11"/>
      <c r="AA11"/>
      <c r="AB11"/>
      <c r="AC11"/>
    </row>
    <row r="12" spans="1:29" x14ac:dyDescent="0.3">
      <c r="A12"/>
      <c r="B12" s="39" t="s">
        <v>257</v>
      </c>
      <c r="C12" s="21"/>
      <c r="D12" s="21"/>
      <c r="E12" s="21"/>
      <c r="F12" s="21"/>
      <c r="G12" s="21"/>
      <c r="H12" s="21"/>
      <c r="I12" s="21"/>
      <c r="J12" s="21">
        <v>0.17305939516129035</v>
      </c>
      <c r="K12" s="21">
        <v>6.8548199120234594</v>
      </c>
      <c r="L12" s="21">
        <v>0.19483870967741937</v>
      </c>
      <c r="M12" s="21"/>
      <c r="N12" s="21"/>
      <c r="O12" s="21">
        <v>1.9483870967741936E-2</v>
      </c>
      <c r="P12" s="21"/>
      <c r="Q12" s="21"/>
      <c r="R12" s="21">
        <v>2.7843669354838707</v>
      </c>
      <c r="S12" s="21">
        <v>1.0898790322580647</v>
      </c>
      <c r="T12" s="21"/>
      <c r="U12" s="21"/>
      <c r="V12" s="21"/>
      <c r="W12" s="21">
        <v>0.3409677419354839</v>
      </c>
      <c r="X12" s="21">
        <v>11.457415597507332</v>
      </c>
      <c r="Y12"/>
      <c r="Z12"/>
      <c r="AA12"/>
      <c r="AB12"/>
      <c r="AC12"/>
    </row>
    <row r="13" spans="1:29" x14ac:dyDescent="0.3">
      <c r="A13"/>
      <c r="B13" s="39" t="s">
        <v>254</v>
      </c>
      <c r="C13" s="21"/>
      <c r="D13" s="21"/>
      <c r="E13" s="21"/>
      <c r="F13" s="21"/>
      <c r="G13" s="21"/>
      <c r="H13" s="21"/>
      <c r="I13" s="21"/>
      <c r="J13" s="21">
        <v>0.17937338709677422</v>
      </c>
      <c r="K13" s="21">
        <v>6.4429950879765396</v>
      </c>
      <c r="L13" s="21">
        <v>0.19483870967741937</v>
      </c>
      <c r="M13" s="21">
        <v>3.133858870967742</v>
      </c>
      <c r="N13" s="21"/>
      <c r="O13" s="21">
        <v>1.9483870967741936E-2</v>
      </c>
      <c r="P13" s="21"/>
      <c r="Q13" s="21"/>
      <c r="R13" s="21"/>
      <c r="S13" s="21"/>
      <c r="T13" s="21"/>
      <c r="U13" s="21"/>
      <c r="V13" s="21"/>
      <c r="W13" s="21">
        <v>0.3409677419354839</v>
      </c>
      <c r="X13" s="21">
        <v>10.311517668621702</v>
      </c>
      <c r="Y13"/>
      <c r="Z13"/>
      <c r="AA13"/>
      <c r="AB13"/>
      <c r="AC13"/>
    </row>
    <row r="14" spans="1:29" x14ac:dyDescent="0.3">
      <c r="A14"/>
      <c r="B14" s="39" t="s">
        <v>255</v>
      </c>
      <c r="C14" s="21"/>
      <c r="D14" s="21"/>
      <c r="E14" s="21"/>
      <c r="F14" s="21"/>
      <c r="G14" s="21"/>
      <c r="H14" s="21"/>
      <c r="I14" s="21"/>
      <c r="J14" s="21">
        <v>0.17937338709677422</v>
      </c>
      <c r="K14" s="21">
        <v>8.912803782991201</v>
      </c>
      <c r="L14" s="21">
        <v>0.19483870967741937</v>
      </c>
      <c r="M14" s="21">
        <v>3.133858870967742</v>
      </c>
      <c r="N14" s="21"/>
      <c r="O14" s="21">
        <v>1.9483870967741936E-2</v>
      </c>
      <c r="P14" s="21"/>
      <c r="Q14" s="21"/>
      <c r="R14" s="21"/>
      <c r="S14" s="21"/>
      <c r="T14" s="21"/>
      <c r="U14" s="21"/>
      <c r="V14" s="21"/>
      <c r="W14" s="21">
        <v>0.3409677419354839</v>
      </c>
      <c r="X14" s="21">
        <v>12.781326363636364</v>
      </c>
      <c r="Y14"/>
      <c r="Z14"/>
      <c r="AA14"/>
      <c r="AB14"/>
      <c r="AC14"/>
    </row>
    <row r="15" spans="1:29" x14ac:dyDescent="0.3">
      <c r="A15" s="39" t="s">
        <v>170</v>
      </c>
      <c r="B15"/>
      <c r="C15" s="21">
        <v>2.3244820099255583</v>
      </c>
      <c r="D15" s="21">
        <v>1.4153205645161291</v>
      </c>
      <c r="E15" s="21">
        <v>3.8212437500000003</v>
      </c>
      <c r="F15" s="21">
        <v>6.7529635483870969</v>
      </c>
      <c r="G15" s="21">
        <v>3.156387096774194</v>
      </c>
      <c r="H15" s="21">
        <v>7.8130322580645171</v>
      </c>
      <c r="I15" s="21">
        <v>8.9625806451612906</v>
      </c>
      <c r="J15" s="21">
        <v>3.0690141129032256</v>
      </c>
      <c r="K15" s="21">
        <v>48.005018870967746</v>
      </c>
      <c r="L15" s="21">
        <v>1.558709677419355</v>
      </c>
      <c r="M15" s="21">
        <v>3.72141935483871</v>
      </c>
      <c r="N15" s="21">
        <v>2.1080330645161292</v>
      </c>
      <c r="O15" s="21">
        <v>0.15587096774193546</v>
      </c>
      <c r="P15" s="21">
        <v>3.4681290322580645</v>
      </c>
      <c r="Q15" s="21">
        <v>4.15474064516129</v>
      </c>
      <c r="R15" s="21"/>
      <c r="S15" s="21"/>
      <c r="T15" s="21">
        <v>2.2650000000000001</v>
      </c>
      <c r="U15" s="21">
        <v>1.1787741935483871</v>
      </c>
      <c r="V15" s="21">
        <v>6.1928266129032261</v>
      </c>
      <c r="W15" s="21">
        <v>2.7277419354838708</v>
      </c>
      <c r="X15" s="21">
        <v>112.85128834057073</v>
      </c>
      <c r="Y15"/>
      <c r="Z15"/>
      <c r="AA15"/>
      <c r="AB15"/>
      <c r="AC15"/>
    </row>
    <row r="16" spans="1:29" x14ac:dyDescent="0.3">
      <c r="A16"/>
      <c r="B16" s="39" t="s">
        <v>268</v>
      </c>
      <c r="C16" s="21">
        <v>2.3244820099255583</v>
      </c>
      <c r="D16" s="21">
        <v>0.4091612903225807</v>
      </c>
      <c r="E16" s="21"/>
      <c r="F16" s="21">
        <v>1.681458064516129</v>
      </c>
      <c r="G16" s="21"/>
      <c r="H16" s="21"/>
      <c r="I16" s="21">
        <v>2.2406451612903227</v>
      </c>
      <c r="J16" s="21">
        <v>0.18094427419354836</v>
      </c>
      <c r="K16" s="21">
        <v>4.2085161290322581</v>
      </c>
      <c r="L16" s="21">
        <v>0.19483870967741937</v>
      </c>
      <c r="M16" s="21"/>
      <c r="N16" s="21">
        <v>0.4902629032258064</v>
      </c>
      <c r="O16" s="21">
        <v>1.9483870967741936E-2</v>
      </c>
      <c r="P16" s="21">
        <v>0.86703225806451611</v>
      </c>
      <c r="Q16" s="21">
        <v>1.4928541935483872</v>
      </c>
      <c r="R16" s="21"/>
      <c r="S16" s="21"/>
      <c r="T16" s="21"/>
      <c r="U16" s="21"/>
      <c r="V16" s="21"/>
      <c r="W16" s="21">
        <v>0.3409677419354839</v>
      </c>
      <c r="X16" s="21">
        <v>14.450646606699753</v>
      </c>
      <c r="Y16"/>
      <c r="Z16"/>
      <c r="AA16"/>
      <c r="AB16"/>
      <c r="AC16"/>
    </row>
    <row r="17" spans="1:29" x14ac:dyDescent="0.3">
      <c r="A17"/>
      <c r="B17" s="39" t="s">
        <v>269</v>
      </c>
      <c r="C17" s="21"/>
      <c r="D17" s="21">
        <v>0.35070967741935488</v>
      </c>
      <c r="E17" s="21">
        <v>1.8994947580645163</v>
      </c>
      <c r="F17" s="21">
        <v>0.82884387096774215</v>
      </c>
      <c r="G17" s="21">
        <v>1.578193548387097</v>
      </c>
      <c r="H17" s="21"/>
      <c r="I17" s="21">
        <v>2.2406451612903227</v>
      </c>
      <c r="J17" s="21">
        <v>0.18094427419354836</v>
      </c>
      <c r="K17" s="21">
        <v>6.8903491935483867</v>
      </c>
      <c r="L17" s="21">
        <v>0.19483870967741937</v>
      </c>
      <c r="M17" s="21"/>
      <c r="N17" s="21">
        <v>0.97419354838709693</v>
      </c>
      <c r="O17" s="21">
        <v>1.9483870967741936E-2</v>
      </c>
      <c r="P17" s="21">
        <v>0.86703225806451611</v>
      </c>
      <c r="Q17" s="21">
        <v>1.4770722580645159</v>
      </c>
      <c r="R17" s="21"/>
      <c r="S17" s="21"/>
      <c r="T17" s="21"/>
      <c r="U17" s="21"/>
      <c r="V17" s="21"/>
      <c r="W17" s="21">
        <v>0.3409677419354839</v>
      </c>
      <c r="X17" s="21">
        <v>17.842768870967742</v>
      </c>
      <c r="Y17"/>
      <c r="Z17"/>
      <c r="AA17"/>
      <c r="AB17"/>
      <c r="AC17"/>
    </row>
    <row r="18" spans="1:29" x14ac:dyDescent="0.3">
      <c r="A18"/>
      <c r="B18" s="39" t="s">
        <v>266</v>
      </c>
      <c r="C18" s="21"/>
      <c r="D18" s="21"/>
      <c r="E18" s="21"/>
      <c r="F18" s="21">
        <v>0.89333548387096784</v>
      </c>
      <c r="G18" s="21"/>
      <c r="H18" s="21"/>
      <c r="I18" s="21">
        <v>2.2406451612903227</v>
      </c>
      <c r="J18" s="21">
        <v>0.18363548387096773</v>
      </c>
      <c r="K18" s="21">
        <v>4.7930322580645157</v>
      </c>
      <c r="L18" s="21">
        <v>0.19483870967741937</v>
      </c>
      <c r="M18" s="21"/>
      <c r="N18" s="21"/>
      <c r="O18" s="21">
        <v>1.9483870967741936E-2</v>
      </c>
      <c r="P18" s="21">
        <v>0.86703225806451611</v>
      </c>
      <c r="Q18" s="21"/>
      <c r="R18" s="21"/>
      <c r="S18" s="21"/>
      <c r="T18" s="21"/>
      <c r="U18" s="21">
        <v>1.1787741935483871</v>
      </c>
      <c r="V18" s="21">
        <v>1.3638709677419356</v>
      </c>
      <c r="W18" s="21">
        <v>0.3409677419354839</v>
      </c>
      <c r="X18" s="21">
        <v>12.075616129032257</v>
      </c>
      <c r="Y18"/>
      <c r="Z18"/>
      <c r="AA18"/>
      <c r="AB18"/>
      <c r="AC18"/>
    </row>
    <row r="19" spans="1:29" x14ac:dyDescent="0.3">
      <c r="A19"/>
      <c r="B19" s="39" t="s">
        <v>267</v>
      </c>
      <c r="C19" s="21"/>
      <c r="D19" s="21">
        <v>0.65544959677419357</v>
      </c>
      <c r="E19" s="21">
        <v>1.921748991935484</v>
      </c>
      <c r="F19" s="21">
        <v>0.82884387096774215</v>
      </c>
      <c r="G19" s="21">
        <v>1.578193548387097</v>
      </c>
      <c r="H19" s="21"/>
      <c r="I19" s="21">
        <v>2.2406451612903227</v>
      </c>
      <c r="J19" s="21">
        <v>0.18363548387096773</v>
      </c>
      <c r="K19" s="21">
        <v>6.9290003225806469</v>
      </c>
      <c r="L19" s="21">
        <v>0.19483870967741937</v>
      </c>
      <c r="M19" s="21"/>
      <c r="N19" s="21">
        <v>0.64357661290322576</v>
      </c>
      <c r="O19" s="21">
        <v>1.9483870967741936E-2</v>
      </c>
      <c r="P19" s="21">
        <v>0.86703225806451611</v>
      </c>
      <c r="Q19" s="21">
        <v>1.1848141935483871</v>
      </c>
      <c r="R19" s="21"/>
      <c r="S19" s="21"/>
      <c r="T19" s="21"/>
      <c r="U19" s="21"/>
      <c r="V19" s="21"/>
      <c r="W19" s="21">
        <v>0.3409677419354839</v>
      </c>
      <c r="X19" s="21">
        <v>17.588230362903229</v>
      </c>
      <c r="Y19"/>
      <c r="Z19"/>
      <c r="AA19"/>
      <c r="AB19"/>
      <c r="AC19"/>
    </row>
    <row r="20" spans="1:29" x14ac:dyDescent="0.3">
      <c r="A20"/>
      <c r="B20" s="39" t="s">
        <v>264</v>
      </c>
      <c r="C20" s="21"/>
      <c r="D20" s="21"/>
      <c r="E20" s="21"/>
      <c r="F20" s="21">
        <v>1.2014241935483871</v>
      </c>
      <c r="G20" s="21"/>
      <c r="H20" s="21">
        <v>2.0458064516129033</v>
      </c>
      <c r="I20" s="21"/>
      <c r="J20" s="21">
        <v>0.18777580645161288</v>
      </c>
      <c r="K20" s="21">
        <v>5.6698064516129039</v>
      </c>
      <c r="L20" s="21">
        <v>0.19483870967741937</v>
      </c>
      <c r="M20" s="21"/>
      <c r="N20" s="21"/>
      <c r="O20" s="21">
        <v>1.9483870967741936E-2</v>
      </c>
      <c r="P20" s="21"/>
      <c r="Q20" s="21"/>
      <c r="R20" s="21"/>
      <c r="S20" s="21"/>
      <c r="T20" s="21">
        <v>0.94009677419354842</v>
      </c>
      <c r="U20" s="21"/>
      <c r="V20" s="21">
        <v>1.9733508064516134</v>
      </c>
      <c r="W20" s="21">
        <v>0.3409677419354839</v>
      </c>
      <c r="X20" s="21">
        <v>12.573550806451616</v>
      </c>
      <c r="Y20"/>
      <c r="Z20"/>
      <c r="AA20"/>
      <c r="AB20"/>
      <c r="AC20"/>
    </row>
    <row r="21" spans="1:29" x14ac:dyDescent="0.3">
      <c r="A21"/>
      <c r="B21" s="39" t="s">
        <v>265</v>
      </c>
      <c r="C21" s="21"/>
      <c r="D21" s="21"/>
      <c r="E21" s="21"/>
      <c r="F21" s="21"/>
      <c r="G21" s="21"/>
      <c r="H21" s="21">
        <v>1.7730322580645166</v>
      </c>
      <c r="I21" s="21"/>
      <c r="J21" s="21">
        <v>0.18591266129032255</v>
      </c>
      <c r="K21" s="21">
        <v>7.0275887096774197</v>
      </c>
      <c r="L21" s="21">
        <v>0.19483870967741937</v>
      </c>
      <c r="M21" s="21">
        <v>1.8899354838709679</v>
      </c>
      <c r="N21" s="21"/>
      <c r="O21" s="21">
        <v>1.9483870967741936E-2</v>
      </c>
      <c r="P21" s="21"/>
      <c r="Q21" s="21"/>
      <c r="R21" s="21"/>
      <c r="S21" s="21"/>
      <c r="T21" s="21"/>
      <c r="U21" s="21"/>
      <c r="V21" s="21"/>
      <c r="W21" s="21">
        <v>0.3409677419354839</v>
      </c>
      <c r="X21" s="21">
        <v>11.431759435483873</v>
      </c>
      <c r="Y21"/>
      <c r="Z21"/>
      <c r="AA21"/>
      <c r="AB21"/>
      <c r="AC21"/>
    </row>
    <row r="22" spans="1:29" x14ac:dyDescent="0.3">
      <c r="A22"/>
      <c r="B22" s="39" t="s">
        <v>262</v>
      </c>
      <c r="C22" s="21"/>
      <c r="D22" s="21"/>
      <c r="E22" s="21"/>
      <c r="F22" s="21">
        <v>1.3190580645161289</v>
      </c>
      <c r="G22" s="21"/>
      <c r="H22" s="21">
        <v>2.0458064516129033</v>
      </c>
      <c r="I22" s="21"/>
      <c r="J22" s="21">
        <v>0.19398629032258061</v>
      </c>
      <c r="K22" s="21">
        <v>4.870967741935484</v>
      </c>
      <c r="L22" s="21">
        <v>0.19483870967741937</v>
      </c>
      <c r="M22" s="21"/>
      <c r="N22" s="21"/>
      <c r="O22" s="21">
        <v>1.9483870967741936E-2</v>
      </c>
      <c r="P22" s="21"/>
      <c r="Q22" s="21"/>
      <c r="R22" s="21"/>
      <c r="S22" s="21"/>
      <c r="T22" s="21">
        <v>1.3249032258064517</v>
      </c>
      <c r="U22" s="21"/>
      <c r="V22" s="21">
        <v>2.8556048387096773</v>
      </c>
      <c r="W22" s="21">
        <v>0.3409677419354839</v>
      </c>
      <c r="X22" s="21">
        <v>13.165616935483872</v>
      </c>
      <c r="Y22"/>
      <c r="Z22"/>
      <c r="AA22"/>
      <c r="AB22"/>
      <c r="AC22"/>
    </row>
    <row r="23" spans="1:29" x14ac:dyDescent="0.3">
      <c r="A23"/>
      <c r="B23" s="39" t="s">
        <v>263</v>
      </c>
      <c r="C23" s="21"/>
      <c r="D23" s="21"/>
      <c r="E23" s="21"/>
      <c r="F23" s="21"/>
      <c r="G23" s="21"/>
      <c r="H23" s="21">
        <v>1.9483870967741939</v>
      </c>
      <c r="I23" s="21"/>
      <c r="J23" s="21">
        <v>1.7721798387096774</v>
      </c>
      <c r="K23" s="21">
        <v>7.6157580645161289</v>
      </c>
      <c r="L23" s="21">
        <v>0.19483870967741937</v>
      </c>
      <c r="M23" s="21">
        <v>1.8314838709677421</v>
      </c>
      <c r="N23" s="21"/>
      <c r="O23" s="21">
        <v>1.9483870967741936E-2</v>
      </c>
      <c r="P23" s="21"/>
      <c r="Q23" s="21"/>
      <c r="R23" s="21"/>
      <c r="S23" s="21"/>
      <c r="T23" s="21"/>
      <c r="U23" s="21"/>
      <c r="V23" s="21"/>
      <c r="W23" s="21">
        <v>0.3409677419354839</v>
      </c>
      <c r="X23" s="21">
        <v>13.723099193548389</v>
      </c>
      <c r="Y23"/>
      <c r="Z23"/>
      <c r="AA23"/>
      <c r="AB23"/>
      <c r="AC23"/>
    </row>
    <row r="24" spans="1:29" x14ac:dyDescent="0.3">
      <c r="A24" s="39" t="s">
        <v>174</v>
      </c>
      <c r="B24"/>
      <c r="C24" s="21">
        <v>2.3244820099255583</v>
      </c>
      <c r="D24" s="21">
        <v>2.2461250000000001</v>
      </c>
      <c r="E24" s="21">
        <v>7.993197177419356</v>
      </c>
      <c r="F24" s="21">
        <v>8.4080209677419369</v>
      </c>
      <c r="G24" s="21">
        <v>6.9557419354838723</v>
      </c>
      <c r="H24" s="21">
        <v>7.8130322580645171</v>
      </c>
      <c r="I24" s="21">
        <v>8.9625806451612906</v>
      </c>
      <c r="J24" s="21">
        <v>4.4624944758064515</v>
      </c>
      <c r="K24" s="21">
        <v>101.55847185483871</v>
      </c>
      <c r="L24" s="21">
        <v>3.1174193548387099</v>
      </c>
      <c r="M24" s="21">
        <v>12.590842741935484</v>
      </c>
      <c r="N24" s="21">
        <v>3.1288661290322581</v>
      </c>
      <c r="O24" s="21">
        <v>0.31174193548387097</v>
      </c>
      <c r="P24" s="21">
        <v>3.4681290322580645</v>
      </c>
      <c r="Q24" s="21">
        <v>6.5283145161290328</v>
      </c>
      <c r="R24" s="21">
        <v>8.2027074633431081</v>
      </c>
      <c r="S24" s="21">
        <v>2.696689516129033</v>
      </c>
      <c r="T24" s="21">
        <v>2.2650000000000001</v>
      </c>
      <c r="U24" s="21">
        <v>1.1787741935483871</v>
      </c>
      <c r="V24" s="21">
        <v>6.1928266129032261</v>
      </c>
      <c r="W24" s="21">
        <v>5.4554838709677407</v>
      </c>
      <c r="X24" s="21">
        <v>205.86094169101065</v>
      </c>
      <c r="Y24"/>
      <c r="Z24"/>
      <c r="AA24"/>
      <c r="AB24"/>
      <c r="AC24"/>
    </row>
    <row r="25" spans="1:29" x14ac:dyDescent="0.3">
      <c r="A25"/>
      <c r="B25"/>
      <c r="C25"/>
      <c r="D25"/>
      <c r="E25"/>
      <c r="F25"/>
      <c r="G25"/>
      <c r="H25"/>
      <c r="I25"/>
      <c r="J25"/>
      <c r="K25"/>
      <c r="L25"/>
      <c r="M25"/>
      <c r="N25"/>
      <c r="O25"/>
      <c r="P25"/>
      <c r="Q25"/>
      <c r="R25"/>
      <c r="S25"/>
      <c r="T25"/>
      <c r="U25"/>
      <c r="V25"/>
      <c r="W25"/>
      <c r="X25"/>
      <c r="Y25"/>
      <c r="Z25"/>
      <c r="AA25"/>
      <c r="AB25"/>
      <c r="AC25"/>
    </row>
    <row r="26" spans="1:29" x14ac:dyDescent="0.3">
      <c r="A26"/>
      <c r="B26"/>
      <c r="C26"/>
      <c r="D26"/>
      <c r="E26"/>
      <c r="F26"/>
      <c r="G26"/>
      <c r="H26"/>
      <c r="I26"/>
      <c r="J26"/>
      <c r="K26"/>
      <c r="L26"/>
      <c r="M26"/>
      <c r="N26"/>
      <c r="O26"/>
      <c r="P26"/>
      <c r="Q26"/>
      <c r="R26"/>
      <c r="S26"/>
      <c r="T26"/>
      <c r="U26"/>
      <c r="V26"/>
      <c r="W26"/>
      <c r="X26"/>
      <c r="Y26"/>
      <c r="Z26"/>
      <c r="AA26"/>
      <c r="AB26"/>
      <c r="AC26"/>
    </row>
    <row r="27" spans="1:29" x14ac:dyDescent="0.3">
      <c r="A27"/>
      <c r="B27"/>
      <c r="C27"/>
      <c r="D27"/>
      <c r="E27"/>
      <c r="F27"/>
      <c r="G27"/>
      <c r="H27"/>
      <c r="I27"/>
      <c r="J27"/>
      <c r="K27"/>
      <c r="L27"/>
      <c r="M27"/>
      <c r="N27"/>
      <c r="O27"/>
      <c r="P27"/>
      <c r="Q27"/>
      <c r="R27"/>
      <c r="S27"/>
      <c r="T27"/>
      <c r="U27"/>
      <c r="V27"/>
      <c r="W27"/>
      <c r="X27"/>
      <c r="Y27"/>
      <c r="Z27"/>
      <c r="AA27"/>
      <c r="AB27"/>
      <c r="AC27"/>
    </row>
    <row r="28" spans="1:29" x14ac:dyDescent="0.3">
      <c r="A28"/>
      <c r="B28"/>
      <c r="C28"/>
      <c r="D28"/>
      <c r="E28"/>
      <c r="F28"/>
      <c r="G28"/>
      <c r="H28"/>
      <c r="I28"/>
      <c r="J28"/>
      <c r="K28"/>
      <c r="L28"/>
      <c r="M28"/>
      <c r="N28"/>
      <c r="O28"/>
      <c r="P28"/>
      <c r="Q28"/>
      <c r="R28"/>
      <c r="S28"/>
      <c r="T28"/>
      <c r="U28"/>
      <c r="V28"/>
      <c r="W28"/>
      <c r="X28"/>
      <c r="Y28"/>
      <c r="Z28"/>
      <c r="AA28"/>
      <c r="AB28"/>
      <c r="AC28"/>
    </row>
    <row r="29" spans="1:29" x14ac:dyDescent="0.3">
      <c r="A29"/>
      <c r="B29"/>
      <c r="C29"/>
      <c r="D29"/>
      <c r="E29"/>
      <c r="F29"/>
      <c r="G29"/>
      <c r="H29"/>
      <c r="I29"/>
      <c r="J29"/>
      <c r="K29"/>
      <c r="L29"/>
      <c r="M29"/>
      <c r="N29"/>
      <c r="O29"/>
      <c r="P29"/>
      <c r="Q29"/>
      <c r="R29"/>
      <c r="S29"/>
      <c r="T29"/>
      <c r="U29"/>
      <c r="V29"/>
      <c r="W29"/>
      <c r="X29"/>
      <c r="Y29"/>
      <c r="Z29"/>
      <c r="AA29"/>
      <c r="AB29"/>
      <c r="AC29"/>
    </row>
    <row r="30" spans="1:29" x14ac:dyDescent="0.3">
      <c r="A30"/>
      <c r="B30"/>
      <c r="C30"/>
      <c r="D30"/>
      <c r="E30"/>
      <c r="F30"/>
      <c r="G30"/>
      <c r="H30"/>
      <c r="I30"/>
      <c r="J30"/>
      <c r="K30"/>
      <c r="L30"/>
      <c r="M30"/>
      <c r="N30"/>
      <c r="O30"/>
      <c r="P30"/>
      <c r="Q30"/>
      <c r="R30"/>
      <c r="S30"/>
      <c r="T30"/>
      <c r="U30"/>
      <c r="V30"/>
      <c r="W30"/>
      <c r="X30"/>
      <c r="Y30"/>
      <c r="Z30"/>
      <c r="AA30"/>
      <c r="AB30"/>
      <c r="AC30"/>
    </row>
    <row r="31" spans="1:29" x14ac:dyDescent="0.3">
      <c r="A31"/>
      <c r="B31"/>
      <c r="C31"/>
      <c r="D31"/>
      <c r="E31"/>
      <c r="F31"/>
      <c r="G31"/>
      <c r="H31"/>
      <c r="I31"/>
      <c r="J31"/>
      <c r="K31"/>
      <c r="L31"/>
      <c r="M31"/>
      <c r="N31"/>
      <c r="O31"/>
      <c r="P31"/>
      <c r="Q31"/>
      <c r="R31"/>
      <c r="S31"/>
      <c r="T31"/>
      <c r="U31"/>
      <c r="V31"/>
      <c r="W31"/>
      <c r="X31"/>
      <c r="Y31"/>
      <c r="Z31"/>
      <c r="AA31"/>
      <c r="AB31"/>
      <c r="AC31"/>
    </row>
    <row r="32" spans="1:29" x14ac:dyDescent="0.3">
      <c r="A32"/>
      <c r="B32"/>
      <c r="C32"/>
      <c r="D32"/>
      <c r="E32"/>
      <c r="F32"/>
      <c r="G32"/>
      <c r="H32"/>
      <c r="I32"/>
      <c r="J32"/>
      <c r="K32"/>
      <c r="L32"/>
      <c r="M32"/>
      <c r="N32"/>
      <c r="O32"/>
      <c r="P32"/>
      <c r="Q32"/>
      <c r="R32"/>
      <c r="S32"/>
      <c r="T32"/>
      <c r="U32"/>
      <c r="V32"/>
      <c r="W32"/>
      <c r="X32"/>
      <c r="Y32"/>
      <c r="Z32"/>
      <c r="AA32"/>
      <c r="AB32"/>
      <c r="AC32"/>
    </row>
    <row r="33" spans="1:29" x14ac:dyDescent="0.3">
      <c r="A33"/>
      <c r="B33"/>
      <c r="C33"/>
      <c r="D33"/>
      <c r="E33"/>
      <c r="F33"/>
      <c r="G33"/>
      <c r="H33"/>
      <c r="I33"/>
      <c r="J33"/>
      <c r="K33"/>
      <c r="L33"/>
      <c r="M33"/>
      <c r="N33"/>
      <c r="O33"/>
      <c r="P33"/>
      <c r="Q33"/>
      <c r="R33"/>
      <c r="S33"/>
      <c r="T33"/>
      <c r="U33"/>
      <c r="V33"/>
      <c r="W33"/>
      <c r="X33"/>
      <c r="Y33"/>
      <c r="Z33"/>
      <c r="AA33"/>
      <c r="AB33"/>
      <c r="AC33"/>
    </row>
    <row r="34" spans="1:29" x14ac:dyDescent="0.3">
      <c r="A34"/>
      <c r="B34"/>
      <c r="C34"/>
      <c r="D34"/>
      <c r="E34"/>
      <c r="F34"/>
      <c r="G34"/>
      <c r="H34"/>
      <c r="I34"/>
      <c r="J34"/>
      <c r="K34"/>
      <c r="L34"/>
      <c r="M34"/>
      <c r="N34"/>
      <c r="O34"/>
      <c r="P34"/>
      <c r="Q34"/>
      <c r="R34"/>
      <c r="S34"/>
      <c r="T34"/>
      <c r="U34"/>
      <c r="V34"/>
      <c r="W34"/>
      <c r="X34"/>
      <c r="Y34"/>
      <c r="Z34"/>
      <c r="AA34"/>
      <c r="AB34"/>
      <c r="AC34"/>
    </row>
    <row r="35" spans="1:29" x14ac:dyDescent="0.3">
      <c r="A35"/>
      <c r="B35"/>
      <c r="C35"/>
      <c r="D35"/>
      <c r="E35"/>
      <c r="F35"/>
      <c r="G35"/>
      <c r="H35"/>
      <c r="I35"/>
      <c r="J35"/>
      <c r="K35"/>
      <c r="L35"/>
      <c r="M35"/>
      <c r="N35"/>
      <c r="O35"/>
      <c r="P35"/>
      <c r="Q35"/>
      <c r="R35"/>
      <c r="S35"/>
      <c r="T35"/>
      <c r="U35"/>
      <c r="V35"/>
      <c r="W35"/>
      <c r="X35"/>
      <c r="Y35"/>
      <c r="Z35"/>
      <c r="AA35"/>
      <c r="AB35"/>
      <c r="AC35"/>
    </row>
    <row r="36" spans="1:29" x14ac:dyDescent="0.3">
      <c r="A36"/>
      <c r="B36"/>
      <c r="C36"/>
      <c r="D36"/>
      <c r="E36"/>
      <c r="F36"/>
      <c r="G36"/>
      <c r="H36"/>
      <c r="I36"/>
      <c r="J36"/>
      <c r="K36"/>
      <c r="L36"/>
      <c r="M36"/>
      <c r="N36"/>
      <c r="O36"/>
      <c r="P36"/>
      <c r="Q36"/>
      <c r="R36"/>
      <c r="S36"/>
      <c r="T36"/>
      <c r="U36"/>
      <c r="V36"/>
      <c r="W36"/>
      <c r="X36"/>
      <c r="Y36"/>
      <c r="Z36"/>
      <c r="AA36"/>
      <c r="AB36"/>
      <c r="AC36"/>
    </row>
    <row r="37" spans="1:29" x14ac:dyDescent="0.3">
      <c r="A37"/>
      <c r="B37"/>
      <c r="C37"/>
      <c r="D37"/>
      <c r="E37"/>
      <c r="F37"/>
      <c r="G37"/>
      <c r="H37"/>
      <c r="I37"/>
      <c r="J37"/>
      <c r="K37"/>
      <c r="L37"/>
      <c r="M37"/>
      <c r="N37"/>
      <c r="O37"/>
      <c r="P37"/>
      <c r="Q37"/>
      <c r="R37"/>
      <c r="S37"/>
      <c r="T37"/>
      <c r="U37"/>
      <c r="V37"/>
      <c r="W37"/>
      <c r="X37"/>
      <c r="Y37"/>
      <c r="Z37"/>
      <c r="AA37"/>
      <c r="AB37"/>
      <c r="AC37"/>
    </row>
    <row r="38" spans="1:29" x14ac:dyDescent="0.3">
      <c r="A38"/>
      <c r="B38"/>
      <c r="C38"/>
      <c r="D38"/>
      <c r="E38"/>
      <c r="F38"/>
      <c r="G38"/>
      <c r="H38"/>
      <c r="I38"/>
      <c r="J38"/>
      <c r="K38"/>
      <c r="L38"/>
      <c r="M38"/>
      <c r="N38"/>
      <c r="O38"/>
      <c r="P38"/>
      <c r="Q38"/>
      <c r="R38"/>
      <c r="S38"/>
      <c r="T38"/>
      <c r="U38"/>
      <c r="V38"/>
      <c r="W38"/>
      <c r="X38"/>
      <c r="Y38"/>
      <c r="Z38"/>
      <c r="AA38"/>
      <c r="AB38"/>
      <c r="AC38"/>
    </row>
    <row r="39" spans="1:29" x14ac:dyDescent="0.3">
      <c r="A39"/>
      <c r="B39"/>
      <c r="C39"/>
      <c r="D39"/>
      <c r="E39"/>
      <c r="F39"/>
      <c r="G39"/>
      <c r="H39"/>
      <c r="I39"/>
      <c r="J39"/>
      <c r="K39"/>
      <c r="L39"/>
      <c r="M39"/>
      <c r="N39"/>
      <c r="O39"/>
      <c r="P39"/>
      <c r="Q39"/>
      <c r="R39"/>
      <c r="S39"/>
      <c r="T39"/>
      <c r="U39"/>
      <c r="V39"/>
      <c r="W39"/>
      <c r="X39"/>
      <c r="Y39"/>
      <c r="Z39"/>
      <c r="AA39"/>
      <c r="AB39"/>
      <c r="AC39"/>
    </row>
    <row r="40" spans="1:29" x14ac:dyDescent="0.3">
      <c r="A40"/>
      <c r="B40"/>
      <c r="C40"/>
      <c r="D40"/>
      <c r="E40"/>
      <c r="F40"/>
      <c r="G40"/>
      <c r="H40"/>
      <c r="I40"/>
      <c r="J40"/>
      <c r="K40"/>
      <c r="L40"/>
      <c r="M40"/>
      <c r="N40"/>
      <c r="O40"/>
      <c r="P40"/>
      <c r="Q40"/>
      <c r="R40"/>
      <c r="S40"/>
      <c r="T40"/>
      <c r="U40"/>
      <c r="V40"/>
      <c r="W40"/>
      <c r="X40"/>
      <c r="Y40"/>
      <c r="Z40"/>
      <c r="AA40"/>
      <c r="AB40"/>
      <c r="AC40"/>
    </row>
    <row r="41" spans="1:29" x14ac:dyDescent="0.3">
      <c r="A41"/>
      <c r="B41"/>
      <c r="C41"/>
      <c r="D41"/>
      <c r="E41"/>
      <c r="F41"/>
      <c r="G41"/>
      <c r="H41"/>
      <c r="I41"/>
      <c r="J41"/>
      <c r="K41"/>
      <c r="L41"/>
      <c r="M41"/>
      <c r="N41"/>
      <c r="O41"/>
      <c r="P41"/>
      <c r="Q41"/>
      <c r="R41"/>
      <c r="S41"/>
      <c r="T41"/>
      <c r="U41"/>
      <c r="V41"/>
      <c r="W41"/>
      <c r="X41"/>
      <c r="Y41"/>
      <c r="Z41"/>
      <c r="AA41"/>
      <c r="AB41"/>
      <c r="AC41"/>
    </row>
    <row r="42" spans="1:29" x14ac:dyDescent="0.3">
      <c r="A42"/>
      <c r="B42"/>
      <c r="C42"/>
      <c r="D42"/>
      <c r="E42"/>
      <c r="F42"/>
      <c r="G42"/>
      <c r="H42"/>
      <c r="I42"/>
      <c r="J42"/>
      <c r="K42"/>
      <c r="L42"/>
      <c r="M42"/>
      <c r="N42"/>
      <c r="O42"/>
      <c r="P42"/>
      <c r="Q42"/>
      <c r="R42"/>
      <c r="S42"/>
      <c r="T42"/>
      <c r="U42"/>
      <c r="V42"/>
      <c r="W42"/>
      <c r="X42"/>
      <c r="Y42"/>
      <c r="Z42"/>
      <c r="AA42"/>
      <c r="AB42"/>
      <c r="AC42"/>
    </row>
    <row r="43" spans="1:29" x14ac:dyDescent="0.3">
      <c r="A43"/>
      <c r="B43"/>
      <c r="C43"/>
      <c r="D43"/>
      <c r="E43"/>
      <c r="F43"/>
      <c r="G43"/>
      <c r="H43"/>
      <c r="I43"/>
      <c r="J43"/>
      <c r="K43"/>
      <c r="L43"/>
      <c r="M43"/>
      <c r="N43"/>
      <c r="O43"/>
      <c r="P43"/>
      <c r="Q43"/>
      <c r="R43"/>
      <c r="S43"/>
      <c r="T43"/>
      <c r="U43"/>
      <c r="V43"/>
      <c r="W43"/>
      <c r="X43"/>
      <c r="Y43"/>
      <c r="Z43"/>
      <c r="AA43"/>
      <c r="AB43"/>
      <c r="AC43"/>
    </row>
    <row r="44" spans="1:29" x14ac:dyDescent="0.3">
      <c r="A44"/>
      <c r="B44"/>
      <c r="C44"/>
      <c r="D44"/>
      <c r="E44"/>
      <c r="F44"/>
      <c r="G44"/>
      <c r="H44"/>
      <c r="I44"/>
      <c r="J44"/>
      <c r="K44"/>
      <c r="L44"/>
      <c r="M44"/>
      <c r="N44"/>
      <c r="O44"/>
      <c r="P44"/>
      <c r="Q44"/>
      <c r="R44"/>
      <c r="S44"/>
      <c r="T44"/>
      <c r="U44"/>
      <c r="V44"/>
      <c r="W44"/>
      <c r="X44"/>
      <c r="Y44"/>
      <c r="Z44"/>
      <c r="AA44"/>
      <c r="AB44"/>
      <c r="AC44"/>
    </row>
    <row r="45" spans="1:29" x14ac:dyDescent="0.3">
      <c r="A45"/>
      <c r="B45"/>
      <c r="C45"/>
      <c r="D45"/>
      <c r="E45"/>
      <c r="F45"/>
      <c r="G45"/>
      <c r="H45"/>
      <c r="I45"/>
      <c r="J45"/>
      <c r="K45"/>
      <c r="L45"/>
      <c r="M45"/>
      <c r="N45"/>
      <c r="O45"/>
      <c r="P45"/>
      <c r="Q45"/>
      <c r="R45"/>
      <c r="S45"/>
      <c r="T45"/>
      <c r="U45"/>
      <c r="V45"/>
      <c r="W45"/>
      <c r="X45"/>
      <c r="Y45"/>
      <c r="Z45"/>
      <c r="AA45"/>
      <c r="AB45"/>
      <c r="AC45"/>
    </row>
    <row r="46" spans="1:29" x14ac:dyDescent="0.3">
      <c r="A46"/>
      <c r="B46"/>
      <c r="C46"/>
      <c r="D46"/>
      <c r="E46"/>
      <c r="F46"/>
      <c r="G46"/>
      <c r="H46"/>
      <c r="I46"/>
      <c r="J46"/>
      <c r="K46"/>
      <c r="L46"/>
      <c r="M46"/>
      <c r="N46"/>
      <c r="O46"/>
      <c r="P46"/>
      <c r="Q46"/>
      <c r="R46"/>
      <c r="S46"/>
      <c r="T46"/>
      <c r="U46"/>
      <c r="V46"/>
      <c r="W46"/>
      <c r="X46"/>
      <c r="Y46"/>
      <c r="Z46"/>
      <c r="AA46"/>
      <c r="AB46"/>
      <c r="AC46"/>
    </row>
    <row r="47" spans="1:29" x14ac:dyDescent="0.3">
      <c r="A47"/>
      <c r="B47"/>
      <c r="C47"/>
      <c r="D47"/>
      <c r="E47"/>
      <c r="F47"/>
      <c r="G47"/>
      <c r="H47"/>
      <c r="I47"/>
      <c r="J47"/>
      <c r="K47"/>
      <c r="L47"/>
      <c r="M47"/>
      <c r="N47"/>
      <c r="O47"/>
      <c r="P47"/>
      <c r="Q47"/>
      <c r="R47"/>
      <c r="S47"/>
      <c r="T47"/>
      <c r="U47"/>
      <c r="V47"/>
      <c r="W47"/>
      <c r="X47"/>
      <c r="Y47"/>
      <c r="Z47"/>
      <c r="AA47"/>
      <c r="AB47"/>
      <c r="AC47"/>
    </row>
    <row r="48" spans="1:29" x14ac:dyDescent="0.3">
      <c r="A48"/>
      <c r="B48"/>
      <c r="C48"/>
      <c r="D48"/>
      <c r="E48"/>
      <c r="F48"/>
      <c r="G48"/>
      <c r="H48"/>
      <c r="I48"/>
      <c r="J48"/>
      <c r="K48"/>
      <c r="L48"/>
      <c r="M48"/>
      <c r="N48"/>
      <c r="O48"/>
      <c r="P48"/>
      <c r="Q48"/>
      <c r="R48"/>
      <c r="S48"/>
      <c r="T48"/>
      <c r="U48"/>
      <c r="V48"/>
      <c r="W48"/>
      <c r="X48"/>
      <c r="Y48"/>
      <c r="Z48"/>
      <c r="AA48"/>
      <c r="AB48"/>
      <c r="AC48"/>
    </row>
    <row r="49" spans="1:29" x14ac:dyDescent="0.3">
      <c r="A49"/>
      <c r="B49"/>
      <c r="C49"/>
      <c r="D49"/>
      <c r="E49"/>
      <c r="F49"/>
      <c r="G49"/>
      <c r="H49"/>
      <c r="I49"/>
      <c r="J49"/>
      <c r="K49"/>
      <c r="L49"/>
      <c r="M49"/>
      <c r="N49"/>
      <c r="O49"/>
      <c r="P49"/>
      <c r="Q49"/>
      <c r="R49"/>
      <c r="S49"/>
      <c r="T49"/>
      <c r="U49"/>
      <c r="V49"/>
      <c r="W49"/>
      <c r="X49"/>
      <c r="Y49"/>
      <c r="Z49"/>
      <c r="AA49"/>
      <c r="AB49"/>
      <c r="AC49"/>
    </row>
    <row r="50" spans="1:29" x14ac:dyDescent="0.3">
      <c r="A50"/>
      <c r="B50"/>
      <c r="C50"/>
      <c r="D50"/>
      <c r="E50"/>
      <c r="F50"/>
      <c r="G50"/>
      <c r="H50"/>
      <c r="I50"/>
      <c r="J50"/>
      <c r="K50"/>
      <c r="L50"/>
      <c r="M50"/>
      <c r="N50"/>
      <c r="O50"/>
      <c r="P50"/>
      <c r="Q50"/>
      <c r="R50"/>
      <c r="S50"/>
      <c r="T50"/>
      <c r="U50"/>
      <c r="V50"/>
      <c r="W50"/>
      <c r="X50"/>
      <c r="Y50"/>
      <c r="Z50"/>
      <c r="AA50"/>
      <c r="AB50"/>
      <c r="AC50"/>
    </row>
    <row r="51" spans="1:29" x14ac:dyDescent="0.3">
      <c r="A51"/>
      <c r="B51"/>
      <c r="C51"/>
      <c r="D51"/>
      <c r="E51"/>
      <c r="F51"/>
      <c r="G51"/>
      <c r="H51"/>
      <c r="I51"/>
      <c r="J51"/>
      <c r="K51"/>
      <c r="L51"/>
      <c r="M51"/>
      <c r="N51"/>
      <c r="O51"/>
      <c r="P51"/>
      <c r="Q51"/>
      <c r="R51"/>
      <c r="S51"/>
      <c r="T51"/>
      <c r="U51"/>
      <c r="V51"/>
      <c r="W51"/>
      <c r="X51"/>
      <c r="Y51"/>
      <c r="Z51"/>
      <c r="AA51"/>
      <c r="AB51"/>
      <c r="AC51"/>
    </row>
    <row r="52" spans="1:29" x14ac:dyDescent="0.3">
      <c r="A52"/>
      <c r="B52"/>
      <c r="C52"/>
      <c r="D52"/>
      <c r="E52"/>
      <c r="F52"/>
      <c r="G52"/>
      <c r="H52"/>
      <c r="I52"/>
      <c r="J52"/>
      <c r="K52"/>
      <c r="L52"/>
      <c r="M52"/>
      <c r="N52"/>
      <c r="O52"/>
      <c r="P52"/>
      <c r="Q52"/>
      <c r="R52"/>
      <c r="S52"/>
      <c r="T52"/>
      <c r="U52"/>
      <c r="V52"/>
      <c r="W52"/>
      <c r="X52"/>
      <c r="Y52"/>
      <c r="Z52"/>
      <c r="AA52"/>
      <c r="AB52"/>
      <c r="AC52"/>
    </row>
    <row r="53" spans="1:29" x14ac:dyDescent="0.3">
      <c r="A53"/>
      <c r="B53"/>
      <c r="C53"/>
      <c r="D53"/>
      <c r="E53"/>
      <c r="F53"/>
      <c r="G53"/>
      <c r="H53"/>
      <c r="I53"/>
      <c r="J53"/>
      <c r="K53"/>
      <c r="L53"/>
      <c r="M53"/>
      <c r="N53"/>
      <c r="O53"/>
      <c r="P53"/>
      <c r="Q53"/>
      <c r="R53"/>
      <c r="S53"/>
      <c r="T53"/>
      <c r="U53"/>
      <c r="V53"/>
      <c r="W53"/>
      <c r="X53"/>
      <c r="Y53"/>
      <c r="Z53"/>
      <c r="AA53"/>
      <c r="AB53"/>
      <c r="AC53"/>
    </row>
    <row r="54" spans="1:29" x14ac:dyDescent="0.3">
      <c r="A54"/>
      <c r="B54"/>
      <c r="C54"/>
      <c r="D54"/>
      <c r="E54"/>
      <c r="F54"/>
      <c r="G54"/>
      <c r="H54"/>
      <c r="I54"/>
      <c r="J54"/>
      <c r="K54"/>
      <c r="L54"/>
      <c r="M54"/>
      <c r="N54"/>
      <c r="O54"/>
      <c r="P54"/>
      <c r="Q54"/>
      <c r="R54"/>
      <c r="S54"/>
      <c r="T54"/>
      <c r="U54"/>
      <c r="V54"/>
      <c r="W54"/>
      <c r="X54"/>
      <c r="Y54"/>
      <c r="Z54"/>
      <c r="AA54"/>
      <c r="AB54"/>
      <c r="AC54"/>
    </row>
    <row r="55" spans="1:29" x14ac:dyDescent="0.3">
      <c r="A55"/>
      <c r="B55"/>
      <c r="C55"/>
      <c r="D55"/>
      <c r="E55"/>
      <c r="F55"/>
      <c r="G55"/>
      <c r="H55"/>
      <c r="I55"/>
      <c r="J55"/>
      <c r="K55"/>
      <c r="L55"/>
      <c r="M55"/>
      <c r="N55"/>
      <c r="O55"/>
      <c r="P55"/>
      <c r="Q55"/>
      <c r="R55"/>
      <c r="S55"/>
      <c r="T55"/>
      <c r="U55"/>
      <c r="V55"/>
      <c r="W55"/>
      <c r="X55"/>
      <c r="Y55"/>
      <c r="Z55"/>
      <c r="AA55"/>
      <c r="AB55"/>
      <c r="AC55"/>
    </row>
    <row r="56" spans="1:29" x14ac:dyDescent="0.3">
      <c r="A56"/>
      <c r="B56"/>
      <c r="C56"/>
      <c r="D56"/>
      <c r="E56"/>
      <c r="F56"/>
      <c r="G56"/>
      <c r="H56"/>
      <c r="I56"/>
      <c r="J56"/>
      <c r="K56"/>
      <c r="L56"/>
      <c r="M56"/>
      <c r="N56"/>
      <c r="O56"/>
      <c r="P56"/>
      <c r="Q56"/>
      <c r="R56"/>
      <c r="S56"/>
      <c r="T56"/>
      <c r="U56"/>
      <c r="V56"/>
      <c r="W56"/>
      <c r="X56"/>
      <c r="Y56"/>
      <c r="Z56"/>
      <c r="AA56"/>
      <c r="AB56"/>
      <c r="AC56"/>
    </row>
    <row r="57" spans="1:29" x14ac:dyDescent="0.3">
      <c r="A57"/>
      <c r="B57"/>
      <c r="C57"/>
      <c r="D57"/>
      <c r="E57"/>
      <c r="F57"/>
      <c r="G57"/>
      <c r="H57"/>
      <c r="I57"/>
      <c r="J57"/>
      <c r="K57"/>
      <c r="L57"/>
      <c r="M57"/>
      <c r="N57"/>
      <c r="O57"/>
      <c r="P57"/>
      <c r="Q57"/>
      <c r="R57"/>
      <c r="S57"/>
      <c r="T57"/>
      <c r="U57"/>
      <c r="V57"/>
      <c r="W57"/>
      <c r="X57"/>
      <c r="Y57"/>
      <c r="Z57"/>
      <c r="AA57"/>
      <c r="AB57"/>
      <c r="AC57"/>
    </row>
    <row r="58" spans="1:29" x14ac:dyDescent="0.3">
      <c r="A58"/>
      <c r="B58"/>
      <c r="C58"/>
      <c r="D58"/>
      <c r="E58"/>
      <c r="F58"/>
      <c r="G58"/>
      <c r="H58"/>
      <c r="I58"/>
      <c r="J58"/>
      <c r="K58"/>
      <c r="L58"/>
      <c r="M58"/>
      <c r="N58"/>
      <c r="O58"/>
      <c r="P58"/>
      <c r="Q58"/>
      <c r="R58"/>
      <c r="S58"/>
      <c r="T58"/>
      <c r="U58"/>
      <c r="V58"/>
      <c r="W58"/>
      <c r="X58"/>
      <c r="Y58"/>
      <c r="Z58"/>
      <c r="AA58"/>
      <c r="AB58"/>
      <c r="AC58"/>
    </row>
    <row r="59" spans="1:29" x14ac:dyDescent="0.3">
      <c r="A59"/>
      <c r="B59"/>
      <c r="C59"/>
      <c r="D59"/>
      <c r="E59"/>
      <c r="F59"/>
      <c r="G59"/>
      <c r="H59"/>
      <c r="I59"/>
      <c r="J59"/>
      <c r="K59"/>
      <c r="L59"/>
      <c r="M59"/>
      <c r="N59"/>
      <c r="O59"/>
      <c r="P59"/>
      <c r="Q59"/>
      <c r="R59"/>
      <c r="S59"/>
      <c r="T59"/>
      <c r="U59"/>
      <c r="V59"/>
      <c r="W59"/>
      <c r="X59"/>
      <c r="Y59"/>
      <c r="Z59"/>
      <c r="AA59"/>
      <c r="AB59"/>
      <c r="AC59"/>
    </row>
    <row r="60" spans="1:29" x14ac:dyDescent="0.3">
      <c r="A60"/>
      <c r="B60"/>
      <c r="C60"/>
      <c r="D60"/>
      <c r="E60"/>
      <c r="F60"/>
      <c r="G60"/>
      <c r="H60"/>
      <c r="I60"/>
      <c r="J60"/>
      <c r="K60"/>
      <c r="L60"/>
      <c r="M60"/>
      <c r="N60"/>
      <c r="O60"/>
      <c r="P60"/>
      <c r="Q60"/>
      <c r="R60"/>
      <c r="S60"/>
      <c r="T60"/>
      <c r="U60"/>
      <c r="V60"/>
      <c r="W60"/>
      <c r="X60"/>
      <c r="Y60"/>
      <c r="Z60"/>
      <c r="AA60"/>
      <c r="AB60"/>
      <c r="AC60"/>
    </row>
    <row r="61" spans="1:29" x14ac:dyDescent="0.3">
      <c r="A61"/>
      <c r="B61"/>
      <c r="C61"/>
      <c r="D61"/>
      <c r="E61"/>
      <c r="F61"/>
      <c r="G61"/>
      <c r="H61"/>
      <c r="I61"/>
      <c r="J61"/>
      <c r="K61"/>
      <c r="L61"/>
      <c r="M61"/>
      <c r="N61"/>
      <c r="O61"/>
      <c r="P61"/>
      <c r="Q61"/>
      <c r="R61"/>
      <c r="S61"/>
      <c r="T61"/>
      <c r="U61"/>
      <c r="V61"/>
      <c r="W61"/>
      <c r="X61"/>
      <c r="Y61"/>
      <c r="Z61"/>
      <c r="AA61"/>
      <c r="AB61"/>
      <c r="AC61"/>
    </row>
    <row r="62" spans="1:29" x14ac:dyDescent="0.3">
      <c r="A62"/>
      <c r="B62"/>
      <c r="C62"/>
      <c r="D62"/>
      <c r="E62"/>
      <c r="F62"/>
      <c r="G62"/>
      <c r="H62"/>
      <c r="I62"/>
      <c r="J62"/>
      <c r="K62"/>
      <c r="L62"/>
      <c r="M62"/>
      <c r="N62"/>
      <c r="O62"/>
      <c r="P62"/>
      <c r="Q62"/>
      <c r="R62"/>
      <c r="S62"/>
      <c r="T62"/>
      <c r="U62"/>
      <c r="V62"/>
      <c r="W62"/>
      <c r="X62"/>
      <c r="Y62"/>
      <c r="Z62"/>
      <c r="AA62"/>
      <c r="AB62"/>
      <c r="AC62"/>
    </row>
    <row r="63" spans="1:29" x14ac:dyDescent="0.3">
      <c r="A63"/>
      <c r="B63"/>
      <c r="C63"/>
      <c r="D63"/>
      <c r="E63"/>
      <c r="F63"/>
      <c r="G63"/>
      <c r="H63"/>
      <c r="I63"/>
      <c r="J63"/>
      <c r="K63"/>
      <c r="L63"/>
      <c r="M63"/>
      <c r="N63"/>
      <c r="O63"/>
      <c r="P63"/>
      <c r="Q63"/>
      <c r="R63"/>
      <c r="S63"/>
      <c r="T63"/>
      <c r="U63"/>
      <c r="V63"/>
      <c r="W63"/>
      <c r="X63"/>
      <c r="Y63"/>
      <c r="Z63"/>
      <c r="AA63"/>
      <c r="AB63"/>
      <c r="AC63"/>
    </row>
    <row r="64" spans="1:29" x14ac:dyDescent="0.3">
      <c r="A64"/>
      <c r="B64"/>
      <c r="C64"/>
      <c r="D64"/>
      <c r="E64"/>
      <c r="F64"/>
      <c r="G64"/>
      <c r="H64"/>
      <c r="I64"/>
      <c r="J64"/>
      <c r="K64"/>
      <c r="L64"/>
      <c r="M64"/>
      <c r="N64"/>
      <c r="O64"/>
      <c r="P64"/>
      <c r="Q64"/>
      <c r="R64"/>
      <c r="S64"/>
      <c r="T64"/>
      <c r="U64"/>
      <c r="V64"/>
      <c r="W64"/>
      <c r="X64"/>
      <c r="Y64"/>
      <c r="Z64"/>
      <c r="AA64"/>
      <c r="AB64"/>
      <c r="AC64"/>
    </row>
    <row r="65" spans="1:29" x14ac:dyDescent="0.3">
      <c r="A65"/>
      <c r="B65"/>
      <c r="C65"/>
      <c r="D65"/>
      <c r="E65"/>
      <c r="F65"/>
      <c r="G65"/>
      <c r="H65"/>
      <c r="I65"/>
      <c r="J65"/>
      <c r="K65"/>
      <c r="L65"/>
      <c r="M65"/>
      <c r="N65"/>
      <c r="O65"/>
      <c r="P65"/>
      <c r="Q65"/>
      <c r="R65"/>
      <c r="S65"/>
      <c r="T65"/>
      <c r="U65"/>
      <c r="V65"/>
      <c r="W65"/>
      <c r="X65"/>
      <c r="Y65"/>
      <c r="Z65"/>
      <c r="AA65"/>
      <c r="AB65"/>
      <c r="AC65"/>
    </row>
    <row r="66" spans="1:29" x14ac:dyDescent="0.3">
      <c r="A66"/>
      <c r="B66"/>
      <c r="C66"/>
      <c r="D66"/>
      <c r="E66"/>
      <c r="F66"/>
      <c r="G66"/>
      <c r="H66"/>
      <c r="I66"/>
      <c r="J66"/>
      <c r="K66"/>
      <c r="L66"/>
      <c r="M66"/>
      <c r="N66"/>
      <c r="O66"/>
      <c r="P66"/>
      <c r="Q66"/>
      <c r="R66"/>
      <c r="S66"/>
      <c r="T66"/>
      <c r="U66"/>
      <c r="V66"/>
      <c r="W66"/>
      <c r="X66"/>
      <c r="Y66"/>
      <c r="Z66"/>
      <c r="AA66"/>
      <c r="AB66"/>
      <c r="AC66"/>
    </row>
    <row r="67" spans="1:29" x14ac:dyDescent="0.3">
      <c r="A67"/>
      <c r="B67"/>
      <c r="C67"/>
      <c r="D67"/>
      <c r="E67"/>
      <c r="F67"/>
      <c r="G67"/>
      <c r="H67"/>
      <c r="I67"/>
      <c r="J67"/>
      <c r="K67"/>
      <c r="L67"/>
      <c r="M67"/>
      <c r="N67"/>
      <c r="O67"/>
      <c r="P67"/>
      <c r="Q67"/>
      <c r="R67"/>
      <c r="S67"/>
      <c r="T67"/>
      <c r="U67"/>
      <c r="V67"/>
      <c r="W67"/>
      <c r="X67"/>
      <c r="Y67"/>
      <c r="Z67"/>
      <c r="AA67"/>
      <c r="AB67"/>
      <c r="AC67"/>
    </row>
    <row r="68" spans="1:29" x14ac:dyDescent="0.3">
      <c r="A68"/>
      <c r="B68"/>
      <c r="C68"/>
      <c r="D68"/>
      <c r="E68"/>
      <c r="F68"/>
      <c r="G68"/>
      <c r="H68"/>
      <c r="I68"/>
      <c r="J68"/>
      <c r="K68"/>
      <c r="L68"/>
      <c r="M68"/>
      <c r="N68"/>
      <c r="O68"/>
      <c r="P68"/>
      <c r="Q68"/>
      <c r="R68"/>
      <c r="S68"/>
      <c r="T68"/>
      <c r="U68"/>
      <c r="V68"/>
      <c r="W68"/>
      <c r="X68"/>
      <c r="Y68"/>
      <c r="Z68"/>
      <c r="AA68"/>
      <c r="AB68"/>
      <c r="AC68"/>
    </row>
    <row r="69" spans="1:29" x14ac:dyDescent="0.3">
      <c r="A69"/>
      <c r="B69"/>
      <c r="C69"/>
      <c r="D69"/>
      <c r="E69"/>
      <c r="F69"/>
      <c r="G69"/>
      <c r="H69"/>
      <c r="I69"/>
      <c r="J69"/>
      <c r="K69"/>
      <c r="L69"/>
      <c r="M69"/>
      <c r="N69"/>
      <c r="O69"/>
      <c r="P69"/>
      <c r="Q69"/>
      <c r="R69"/>
      <c r="S69"/>
      <c r="T69"/>
      <c r="U69"/>
      <c r="V69"/>
      <c r="W69"/>
      <c r="X69"/>
      <c r="Y69"/>
      <c r="Z69"/>
      <c r="AA69"/>
      <c r="AB69"/>
      <c r="AC69"/>
    </row>
    <row r="70" spans="1:29" x14ac:dyDescent="0.3">
      <c r="A70"/>
      <c r="B70"/>
      <c r="C70"/>
      <c r="D70"/>
      <c r="E70"/>
      <c r="F70"/>
      <c r="G70"/>
      <c r="H70"/>
      <c r="I70"/>
      <c r="J70"/>
      <c r="K70"/>
      <c r="L70"/>
      <c r="M70"/>
      <c r="N70"/>
      <c r="O70"/>
      <c r="P70"/>
      <c r="Q70"/>
      <c r="R70"/>
      <c r="S70"/>
      <c r="T70"/>
      <c r="U70"/>
      <c r="V70"/>
      <c r="W70"/>
      <c r="X70"/>
      <c r="Y70"/>
      <c r="Z70"/>
      <c r="AA70"/>
      <c r="AB70"/>
      <c r="AC70"/>
    </row>
    <row r="71" spans="1:29" x14ac:dyDescent="0.3">
      <c r="A71"/>
      <c r="B71"/>
      <c r="C71"/>
      <c r="D71"/>
      <c r="E71"/>
      <c r="F71"/>
      <c r="G71"/>
      <c r="H71"/>
      <c r="I71"/>
      <c r="J71"/>
      <c r="K71"/>
      <c r="L71"/>
      <c r="M71"/>
      <c r="N71"/>
      <c r="O71"/>
      <c r="P71"/>
      <c r="Q71"/>
      <c r="R71"/>
      <c r="S71"/>
      <c r="T71"/>
      <c r="U71"/>
      <c r="V71"/>
      <c r="W71"/>
      <c r="X71"/>
      <c r="Y71"/>
      <c r="Z71"/>
      <c r="AA71"/>
      <c r="AB71"/>
      <c r="AC71"/>
    </row>
    <row r="72" spans="1:29" x14ac:dyDescent="0.3">
      <c r="A72"/>
      <c r="B72"/>
      <c r="C72"/>
      <c r="D72"/>
      <c r="E72"/>
      <c r="F72"/>
      <c r="G72"/>
      <c r="H72"/>
      <c r="I72"/>
      <c r="J72"/>
      <c r="K72"/>
      <c r="L72"/>
      <c r="M72"/>
      <c r="N72"/>
      <c r="O72"/>
      <c r="P72"/>
      <c r="Q72"/>
      <c r="R72"/>
      <c r="S72"/>
      <c r="T72"/>
      <c r="U72"/>
      <c r="V72"/>
      <c r="W72"/>
      <c r="X72"/>
      <c r="Y72"/>
      <c r="Z72"/>
      <c r="AA72"/>
      <c r="AB72"/>
      <c r="AC72"/>
    </row>
    <row r="73" spans="1:29" x14ac:dyDescent="0.3">
      <c r="A73"/>
      <c r="B73"/>
      <c r="C73"/>
      <c r="D73"/>
      <c r="E73"/>
      <c r="F73"/>
      <c r="G73"/>
      <c r="H73"/>
      <c r="I73"/>
      <c r="J73"/>
      <c r="K73"/>
      <c r="L73"/>
      <c r="M73"/>
      <c r="N73"/>
      <c r="O73"/>
      <c r="P73"/>
      <c r="Q73"/>
      <c r="R73"/>
      <c r="S73"/>
      <c r="T73"/>
      <c r="U73"/>
      <c r="V73"/>
      <c r="W73"/>
      <c r="X73"/>
      <c r="Y73"/>
      <c r="Z73"/>
      <c r="AA73"/>
      <c r="AB73"/>
      <c r="AC73"/>
    </row>
    <row r="74" spans="1:29" x14ac:dyDescent="0.3">
      <c r="A74"/>
      <c r="B74"/>
      <c r="C74"/>
      <c r="D74"/>
      <c r="E74"/>
      <c r="F74"/>
      <c r="G74"/>
      <c r="H74"/>
      <c r="I74"/>
      <c r="J74"/>
      <c r="K74"/>
      <c r="L74"/>
      <c r="M74"/>
      <c r="N74"/>
      <c r="O74"/>
      <c r="P74"/>
      <c r="Q74"/>
      <c r="R74"/>
      <c r="S74"/>
      <c r="T74"/>
      <c r="U74"/>
      <c r="V74"/>
      <c r="W74"/>
      <c r="X74"/>
      <c r="Y74"/>
      <c r="Z74"/>
      <c r="AA74"/>
      <c r="AB74"/>
      <c r="AC74"/>
    </row>
    <row r="75" spans="1:29" x14ac:dyDescent="0.3">
      <c r="A75"/>
      <c r="B75"/>
      <c r="C75"/>
      <c r="D75"/>
      <c r="E75"/>
      <c r="F75"/>
      <c r="G75"/>
      <c r="H75"/>
      <c r="I75"/>
      <c r="J75"/>
      <c r="K75"/>
      <c r="L75"/>
      <c r="M75"/>
      <c r="N75"/>
      <c r="O75"/>
      <c r="P75"/>
      <c r="Q75"/>
      <c r="R75"/>
      <c r="S75"/>
      <c r="T75"/>
      <c r="U75"/>
      <c r="V75"/>
      <c r="W75"/>
      <c r="X75"/>
      <c r="Y75"/>
      <c r="Z75"/>
      <c r="AA75"/>
      <c r="AB75"/>
      <c r="AC75"/>
    </row>
    <row r="76" spans="1:29" x14ac:dyDescent="0.3">
      <c r="A76"/>
      <c r="B76"/>
      <c r="C76"/>
      <c r="D76"/>
      <c r="E76"/>
      <c r="F76"/>
      <c r="G76"/>
      <c r="H76"/>
      <c r="I76"/>
      <c r="J76"/>
      <c r="K76"/>
      <c r="L76"/>
      <c r="M76"/>
      <c r="N76"/>
      <c r="O76"/>
      <c r="P76"/>
      <c r="Q76"/>
      <c r="R76"/>
      <c r="S76"/>
      <c r="T76"/>
      <c r="U76"/>
      <c r="V76"/>
      <c r="W76"/>
      <c r="X76"/>
      <c r="Y76"/>
      <c r="Z76"/>
      <c r="AA76"/>
      <c r="AB76"/>
      <c r="AC76"/>
    </row>
    <row r="77" spans="1:29" x14ac:dyDescent="0.3">
      <c r="A77"/>
      <c r="B77"/>
      <c r="C77"/>
      <c r="D77"/>
      <c r="E77"/>
      <c r="F77"/>
      <c r="G77"/>
      <c r="H77"/>
      <c r="I77"/>
      <c r="J77"/>
      <c r="K77"/>
      <c r="L77"/>
      <c r="M77"/>
      <c r="N77"/>
      <c r="O77"/>
      <c r="P77"/>
      <c r="Q77"/>
      <c r="R77"/>
      <c r="S77"/>
      <c r="T77"/>
      <c r="U77"/>
      <c r="V77"/>
      <c r="W77"/>
      <c r="X77"/>
      <c r="Y77"/>
      <c r="Z77"/>
      <c r="AA77"/>
      <c r="AB77"/>
      <c r="AC77"/>
    </row>
    <row r="78" spans="1:29" x14ac:dyDescent="0.3">
      <c r="A78"/>
      <c r="B78"/>
      <c r="C78"/>
      <c r="D78"/>
      <c r="E78"/>
      <c r="F78"/>
      <c r="G78"/>
      <c r="H78"/>
      <c r="I78"/>
      <c r="J78"/>
      <c r="K78"/>
      <c r="L78"/>
      <c r="M78"/>
      <c r="N78"/>
      <c r="O78"/>
      <c r="P78"/>
      <c r="Q78"/>
      <c r="R78"/>
      <c r="S78"/>
      <c r="T78"/>
      <c r="U78"/>
      <c r="V78"/>
      <c r="W78"/>
      <c r="X78"/>
      <c r="Y78"/>
      <c r="Z78"/>
      <c r="AA78"/>
      <c r="AB78"/>
      <c r="AC78"/>
    </row>
    <row r="79" spans="1:29" x14ac:dyDescent="0.3">
      <c r="A79"/>
      <c r="B79"/>
      <c r="C79"/>
      <c r="D79"/>
      <c r="E79"/>
      <c r="F79"/>
      <c r="G79"/>
      <c r="H79"/>
      <c r="I79"/>
      <c r="J79"/>
      <c r="K79"/>
      <c r="L79"/>
      <c r="M79"/>
      <c r="N79"/>
      <c r="O79"/>
      <c r="P79"/>
      <c r="Q79"/>
      <c r="R79"/>
      <c r="S79"/>
      <c r="T79"/>
      <c r="U79"/>
      <c r="V79"/>
      <c r="W79"/>
      <c r="X79"/>
      <c r="Y79"/>
      <c r="Z79"/>
      <c r="AA79"/>
      <c r="AB79"/>
      <c r="AC79"/>
    </row>
    <row r="80" spans="1:29" x14ac:dyDescent="0.3">
      <c r="A80"/>
      <c r="B80"/>
      <c r="C80"/>
      <c r="D80"/>
      <c r="E80"/>
      <c r="F80"/>
      <c r="G80"/>
      <c r="H80"/>
      <c r="I80"/>
      <c r="J80"/>
      <c r="K80"/>
      <c r="L80"/>
      <c r="M80"/>
      <c r="N80"/>
      <c r="O80"/>
      <c r="P80"/>
      <c r="Q80"/>
      <c r="R80"/>
      <c r="S80"/>
      <c r="T80"/>
      <c r="U80"/>
      <c r="V80"/>
      <c r="W80"/>
      <c r="X80"/>
      <c r="Y80"/>
      <c r="Z80"/>
      <c r="AA80"/>
      <c r="AB80"/>
      <c r="AC80"/>
    </row>
    <row r="81" spans="1:29" x14ac:dyDescent="0.3">
      <c r="A81"/>
      <c r="B81"/>
      <c r="C81"/>
      <c r="D81"/>
      <c r="E81"/>
      <c r="F81"/>
      <c r="G81"/>
      <c r="H81"/>
      <c r="I81"/>
      <c r="J81"/>
      <c r="K81"/>
      <c r="L81"/>
      <c r="M81"/>
      <c r="N81"/>
      <c r="O81"/>
      <c r="P81"/>
      <c r="Q81"/>
      <c r="R81"/>
      <c r="S81"/>
      <c r="T81"/>
      <c r="U81"/>
      <c r="V81"/>
      <c r="W81"/>
      <c r="X81"/>
      <c r="Y81"/>
      <c r="Z81"/>
      <c r="AA81"/>
      <c r="AB81"/>
      <c r="AC81"/>
    </row>
    <row r="82" spans="1:29" x14ac:dyDescent="0.3">
      <c r="A82"/>
      <c r="B82"/>
      <c r="C82"/>
      <c r="D82"/>
      <c r="E82"/>
      <c r="F82"/>
      <c r="G82"/>
      <c r="H82"/>
      <c r="I82"/>
      <c r="J82"/>
      <c r="K82"/>
      <c r="L82"/>
      <c r="M82"/>
      <c r="N82"/>
      <c r="O82"/>
      <c r="P82"/>
      <c r="Q82"/>
      <c r="R82"/>
      <c r="S82"/>
      <c r="T82"/>
      <c r="U82"/>
      <c r="V82"/>
      <c r="W82"/>
      <c r="X82"/>
      <c r="Y82"/>
      <c r="Z82"/>
      <c r="AA82"/>
      <c r="AB82"/>
      <c r="AC82"/>
    </row>
    <row r="83" spans="1:29" x14ac:dyDescent="0.3">
      <c r="A83"/>
      <c r="B83"/>
      <c r="C83"/>
      <c r="D83"/>
      <c r="E83"/>
      <c r="F83"/>
      <c r="G83"/>
      <c r="H83"/>
      <c r="I83"/>
      <c r="J83"/>
      <c r="K83"/>
      <c r="L83"/>
      <c r="M83"/>
      <c r="N83"/>
      <c r="O83"/>
      <c r="P83"/>
      <c r="Q83"/>
      <c r="R83"/>
      <c r="S83"/>
      <c r="T83"/>
      <c r="U83"/>
      <c r="V83"/>
      <c r="W83"/>
      <c r="X83"/>
      <c r="Y83"/>
      <c r="Z83"/>
      <c r="AA83"/>
      <c r="AB83"/>
      <c r="AC83"/>
    </row>
    <row r="84" spans="1:29" x14ac:dyDescent="0.3">
      <c r="A84"/>
      <c r="B84"/>
      <c r="C84"/>
      <c r="D84"/>
      <c r="E84"/>
      <c r="F84"/>
      <c r="G84"/>
      <c r="H84"/>
      <c r="I84"/>
      <c r="J84"/>
      <c r="K84"/>
      <c r="L84"/>
      <c r="M84"/>
      <c r="N84"/>
      <c r="O84"/>
      <c r="P84"/>
      <c r="Q84"/>
      <c r="R84"/>
      <c r="S84"/>
      <c r="T84"/>
      <c r="U84"/>
      <c r="V84"/>
      <c r="W84"/>
      <c r="X84"/>
      <c r="Y84"/>
      <c r="Z84"/>
      <c r="AA84"/>
      <c r="AB84"/>
      <c r="AC84"/>
    </row>
    <row r="85" spans="1:29" x14ac:dyDescent="0.3">
      <c r="A85"/>
      <c r="B85"/>
      <c r="C85"/>
      <c r="D85"/>
      <c r="E85"/>
      <c r="F85"/>
      <c r="G85"/>
      <c r="H85"/>
      <c r="I85"/>
      <c r="J85"/>
      <c r="K85"/>
      <c r="L85"/>
      <c r="M85"/>
      <c r="N85"/>
      <c r="O85"/>
      <c r="P85"/>
      <c r="Q85"/>
      <c r="R85"/>
      <c r="S85"/>
      <c r="T85"/>
      <c r="U85"/>
      <c r="V85"/>
      <c r="W85"/>
      <c r="X85"/>
      <c r="Y85"/>
      <c r="Z85"/>
      <c r="AA85"/>
      <c r="AB85"/>
      <c r="AC85"/>
    </row>
    <row r="86" spans="1:29" x14ac:dyDescent="0.3">
      <c r="A86"/>
      <c r="B86"/>
      <c r="C86"/>
      <c r="D86"/>
      <c r="E86"/>
      <c r="F86"/>
      <c r="G86"/>
      <c r="H86"/>
      <c r="I86"/>
      <c r="J86"/>
      <c r="K86"/>
      <c r="L86"/>
      <c r="M86"/>
      <c r="N86"/>
      <c r="O86"/>
      <c r="P86"/>
      <c r="Q86"/>
      <c r="R86"/>
      <c r="S86"/>
      <c r="T86"/>
      <c r="U86"/>
      <c r="V86"/>
      <c r="W86"/>
      <c r="X86"/>
      <c r="Y86"/>
      <c r="Z86"/>
      <c r="AA86"/>
      <c r="AB86"/>
      <c r="AC86"/>
    </row>
    <row r="87" spans="1:29" x14ac:dyDescent="0.3">
      <c r="A87"/>
      <c r="B87"/>
      <c r="C87"/>
      <c r="D87"/>
      <c r="E87"/>
      <c r="F87"/>
      <c r="G87"/>
      <c r="H87"/>
      <c r="I87"/>
      <c r="J87"/>
      <c r="K87"/>
      <c r="L87"/>
      <c r="M87"/>
      <c r="N87"/>
      <c r="O87"/>
      <c r="P87"/>
      <c r="Q87"/>
      <c r="R87"/>
      <c r="S87"/>
      <c r="T87"/>
      <c r="U87"/>
      <c r="V87"/>
      <c r="W87"/>
      <c r="X87"/>
      <c r="Y87"/>
      <c r="Z87"/>
      <c r="AA87"/>
      <c r="AB87"/>
      <c r="AC87"/>
    </row>
    <row r="88" spans="1:29" x14ac:dyDescent="0.3">
      <c r="A88"/>
      <c r="B88"/>
      <c r="C88"/>
      <c r="D88"/>
      <c r="E88"/>
      <c r="F88"/>
      <c r="G88"/>
      <c r="H88"/>
      <c r="I88"/>
      <c r="J88"/>
      <c r="K88"/>
      <c r="L88"/>
      <c r="M88"/>
      <c r="N88"/>
      <c r="O88"/>
      <c r="P88"/>
      <c r="Q88"/>
      <c r="R88"/>
      <c r="S88"/>
      <c r="T88"/>
      <c r="U88"/>
      <c r="V88"/>
      <c r="W88"/>
      <c r="X88"/>
      <c r="Y88"/>
      <c r="Z88"/>
      <c r="AA88"/>
      <c r="AB88"/>
      <c r="AC88"/>
    </row>
    <row r="89" spans="1:29" x14ac:dyDescent="0.3">
      <c r="A89"/>
      <c r="B89"/>
      <c r="C89"/>
      <c r="D89"/>
      <c r="E89"/>
      <c r="F89"/>
      <c r="G89"/>
      <c r="H89"/>
      <c r="I89"/>
      <c r="J89"/>
      <c r="K89"/>
      <c r="L89"/>
      <c r="M89"/>
      <c r="N89"/>
      <c r="O89"/>
      <c r="P89"/>
      <c r="Q89"/>
      <c r="R89"/>
      <c r="S89"/>
      <c r="T89"/>
      <c r="U89"/>
      <c r="V89"/>
      <c r="W89"/>
      <c r="X89"/>
      <c r="Y89"/>
      <c r="Z89"/>
      <c r="AA89"/>
      <c r="AB89"/>
      <c r="AC89"/>
    </row>
    <row r="90" spans="1:29" x14ac:dyDescent="0.3">
      <c r="A90"/>
      <c r="B90"/>
      <c r="C90"/>
      <c r="D90"/>
      <c r="E90"/>
      <c r="F90"/>
      <c r="G90"/>
      <c r="H90"/>
      <c r="I90"/>
      <c r="J90"/>
      <c r="K90"/>
      <c r="L90"/>
      <c r="M90"/>
      <c r="N90"/>
      <c r="O90"/>
      <c r="P90"/>
      <c r="Q90"/>
      <c r="R90"/>
      <c r="S90"/>
      <c r="T90"/>
      <c r="U90"/>
      <c r="V90"/>
      <c r="W90"/>
      <c r="X90"/>
      <c r="Y90"/>
      <c r="Z90"/>
      <c r="AA90"/>
      <c r="AB90"/>
      <c r="AC90"/>
    </row>
    <row r="91" spans="1:29" x14ac:dyDescent="0.3">
      <c r="A91"/>
      <c r="B91"/>
      <c r="C91"/>
      <c r="D91"/>
      <c r="E91"/>
      <c r="F91"/>
      <c r="G91"/>
      <c r="H91"/>
      <c r="I91"/>
      <c r="J91"/>
      <c r="K91"/>
      <c r="L91"/>
      <c r="M91"/>
      <c r="N91"/>
      <c r="O91"/>
      <c r="P91"/>
      <c r="Q91"/>
      <c r="R91"/>
      <c r="S91"/>
      <c r="T91"/>
      <c r="U91"/>
      <c r="V91"/>
      <c r="W91"/>
      <c r="X91"/>
      <c r="Y91"/>
      <c r="Z91"/>
      <c r="AA91"/>
      <c r="AB91"/>
      <c r="AC91"/>
    </row>
    <row r="92" spans="1:29" x14ac:dyDescent="0.3">
      <c r="A92"/>
      <c r="B92"/>
      <c r="C92"/>
      <c r="D92"/>
      <c r="E92"/>
      <c r="F92"/>
      <c r="G92"/>
      <c r="H92"/>
      <c r="I92"/>
      <c r="J92"/>
      <c r="K92"/>
      <c r="L92"/>
      <c r="M92"/>
      <c r="N92"/>
      <c r="O92"/>
      <c r="P92"/>
      <c r="Q92"/>
      <c r="R92"/>
      <c r="S92"/>
      <c r="T92"/>
      <c r="U92"/>
      <c r="V92"/>
      <c r="W92"/>
      <c r="X92"/>
      <c r="Y92"/>
      <c r="Z92"/>
      <c r="AA92"/>
      <c r="AB92"/>
      <c r="AC92"/>
    </row>
    <row r="93" spans="1:29" x14ac:dyDescent="0.3">
      <c r="A93"/>
      <c r="B93"/>
      <c r="C93"/>
      <c r="D93"/>
      <c r="E93"/>
      <c r="F93"/>
      <c r="G93"/>
      <c r="H93"/>
      <c r="I93"/>
      <c r="J93"/>
      <c r="K93"/>
      <c r="L93"/>
      <c r="M93"/>
      <c r="N93"/>
      <c r="O93"/>
      <c r="P93"/>
      <c r="Q93"/>
      <c r="R93"/>
      <c r="S93"/>
      <c r="T93"/>
      <c r="U93"/>
      <c r="V93"/>
      <c r="W93"/>
      <c r="X93"/>
      <c r="Y93"/>
      <c r="Z93"/>
      <c r="AA93"/>
      <c r="AB93"/>
      <c r="AC93"/>
    </row>
    <row r="94" spans="1:29" x14ac:dyDescent="0.3">
      <c r="A94"/>
      <c r="B94"/>
      <c r="C94"/>
      <c r="D94"/>
      <c r="E94"/>
      <c r="F94"/>
      <c r="G94"/>
      <c r="H94"/>
      <c r="I94"/>
      <c r="J94"/>
      <c r="K94"/>
      <c r="L94"/>
      <c r="M94"/>
      <c r="N94"/>
      <c r="O94"/>
      <c r="P94"/>
      <c r="Q94"/>
      <c r="R94"/>
      <c r="S94"/>
      <c r="T94"/>
      <c r="U94"/>
      <c r="V94"/>
      <c r="W94"/>
      <c r="X94"/>
      <c r="Y94"/>
      <c r="Z94"/>
      <c r="AA94"/>
      <c r="AB94"/>
      <c r="AC94"/>
    </row>
    <row r="95" spans="1:29" x14ac:dyDescent="0.3">
      <c r="A95"/>
      <c r="B95"/>
      <c r="C95"/>
      <c r="D95"/>
      <c r="E95"/>
      <c r="F95"/>
      <c r="G95"/>
      <c r="H95"/>
      <c r="I95"/>
      <c r="J95"/>
      <c r="K95"/>
      <c r="L95"/>
      <c r="M95"/>
      <c r="N95"/>
      <c r="O95"/>
      <c r="P95"/>
      <c r="Q95"/>
      <c r="R95"/>
      <c r="S95"/>
      <c r="T95"/>
      <c r="U95"/>
      <c r="V95"/>
      <c r="W95"/>
      <c r="X95"/>
      <c r="Y95"/>
      <c r="Z95"/>
      <c r="AA95"/>
      <c r="AB95"/>
      <c r="AC95"/>
    </row>
    <row r="96" spans="1:29" x14ac:dyDescent="0.3">
      <c r="A96"/>
      <c r="B96"/>
      <c r="C96"/>
      <c r="D96"/>
      <c r="E96"/>
      <c r="F96"/>
      <c r="G96"/>
      <c r="H96"/>
      <c r="I96"/>
      <c r="J96"/>
      <c r="K96"/>
      <c r="L96"/>
      <c r="M96"/>
      <c r="N96"/>
      <c r="O96"/>
      <c r="P96"/>
      <c r="Q96"/>
      <c r="R96"/>
      <c r="S96"/>
      <c r="T96"/>
      <c r="U96"/>
      <c r="V96"/>
      <c r="W96"/>
      <c r="X96"/>
      <c r="Y96"/>
      <c r="Z96"/>
      <c r="AA96"/>
      <c r="AB96"/>
      <c r="AC96"/>
    </row>
    <row r="97" spans="1:29" x14ac:dyDescent="0.3">
      <c r="A97"/>
      <c r="B97"/>
      <c r="C97"/>
      <c r="D97"/>
      <c r="E97"/>
      <c r="F97"/>
      <c r="G97"/>
      <c r="H97"/>
      <c r="I97"/>
      <c r="J97"/>
      <c r="K97"/>
      <c r="L97"/>
      <c r="M97"/>
      <c r="N97"/>
      <c r="O97"/>
      <c r="P97"/>
      <c r="Q97"/>
      <c r="R97"/>
      <c r="S97"/>
      <c r="T97"/>
      <c r="U97"/>
      <c r="V97"/>
      <c r="W97"/>
      <c r="X97"/>
      <c r="Y97"/>
      <c r="Z97"/>
      <c r="AA97"/>
      <c r="AB97"/>
      <c r="AC97"/>
    </row>
    <row r="98" spans="1:29" x14ac:dyDescent="0.3">
      <c r="A98"/>
      <c r="B98"/>
      <c r="C98"/>
      <c r="D98"/>
      <c r="E98"/>
      <c r="F98"/>
      <c r="G98"/>
      <c r="H98"/>
      <c r="I98"/>
      <c r="J98"/>
      <c r="K98"/>
      <c r="L98"/>
      <c r="M98"/>
      <c r="N98"/>
      <c r="O98"/>
      <c r="P98"/>
      <c r="Q98"/>
      <c r="R98"/>
      <c r="S98"/>
      <c r="T98"/>
      <c r="U98"/>
      <c r="V98"/>
      <c r="W98"/>
      <c r="X98"/>
      <c r="Y98"/>
      <c r="Z98"/>
      <c r="AA98"/>
      <c r="AB98"/>
      <c r="AC98"/>
    </row>
    <row r="99" spans="1:29" x14ac:dyDescent="0.3">
      <c r="A99"/>
      <c r="B99"/>
      <c r="C99"/>
      <c r="D99"/>
      <c r="E99"/>
      <c r="F99"/>
      <c r="G99"/>
      <c r="H99"/>
      <c r="I99"/>
      <c r="J99"/>
      <c r="K99"/>
      <c r="L99"/>
      <c r="M99"/>
      <c r="N99"/>
      <c r="O99"/>
      <c r="P99"/>
      <c r="Q99"/>
      <c r="R99"/>
      <c r="S99"/>
      <c r="T99"/>
      <c r="U99"/>
      <c r="V99"/>
      <c r="W99"/>
      <c r="X99"/>
      <c r="Y99"/>
      <c r="Z99"/>
      <c r="AA99"/>
      <c r="AB99"/>
      <c r="AC99"/>
    </row>
    <row r="100" spans="1:29" x14ac:dyDescent="0.3">
      <c r="A100"/>
      <c r="B100"/>
      <c r="C100"/>
      <c r="D100"/>
      <c r="E100"/>
      <c r="F100"/>
      <c r="G100"/>
      <c r="H100"/>
      <c r="I100"/>
      <c r="J100"/>
      <c r="K100"/>
      <c r="L100"/>
      <c r="M100"/>
      <c r="N100"/>
      <c r="O100"/>
      <c r="P100"/>
      <c r="Q100"/>
      <c r="R100"/>
      <c r="S100"/>
      <c r="T100"/>
      <c r="U100"/>
      <c r="V100"/>
      <c r="W100"/>
      <c r="X100"/>
      <c r="Y100"/>
      <c r="Z100"/>
      <c r="AA100"/>
      <c r="AB100"/>
      <c r="AC100"/>
    </row>
    <row r="101" spans="1:29" x14ac:dyDescent="0.3">
      <c r="A101"/>
      <c r="B101"/>
      <c r="C101"/>
      <c r="D101"/>
      <c r="E101"/>
      <c r="F101"/>
      <c r="G101"/>
      <c r="H101"/>
      <c r="I101"/>
      <c r="J101"/>
      <c r="K101"/>
      <c r="L101"/>
      <c r="M101"/>
      <c r="N101"/>
      <c r="O101"/>
      <c r="P101"/>
      <c r="Q101"/>
      <c r="R101"/>
      <c r="S101"/>
      <c r="T101"/>
      <c r="U101"/>
      <c r="V101"/>
      <c r="W101"/>
      <c r="X101"/>
      <c r="Y101"/>
      <c r="Z101"/>
      <c r="AA101"/>
      <c r="AB101"/>
      <c r="AC101"/>
    </row>
    <row r="102" spans="1:29" x14ac:dyDescent="0.3">
      <c r="A102"/>
      <c r="B102"/>
      <c r="C102"/>
      <c r="D102"/>
      <c r="E102"/>
      <c r="F102"/>
      <c r="G102"/>
      <c r="H102"/>
      <c r="I102"/>
      <c r="J102"/>
      <c r="K102"/>
      <c r="L102"/>
      <c r="M102"/>
      <c r="N102"/>
      <c r="O102"/>
      <c r="P102"/>
      <c r="Q102"/>
      <c r="R102"/>
      <c r="S102"/>
      <c r="T102"/>
      <c r="U102"/>
      <c r="V102"/>
      <c r="W102"/>
      <c r="X102"/>
      <c r="Y102"/>
      <c r="Z102"/>
      <c r="AA102"/>
      <c r="AB102"/>
      <c r="AC102"/>
    </row>
    <row r="103" spans="1:29" x14ac:dyDescent="0.3">
      <c r="A103"/>
      <c r="B103"/>
      <c r="C103"/>
      <c r="D103"/>
      <c r="E103"/>
      <c r="F103"/>
      <c r="G103"/>
      <c r="H103"/>
      <c r="I103"/>
      <c r="J103"/>
      <c r="K103"/>
      <c r="L103"/>
      <c r="M103"/>
      <c r="N103"/>
      <c r="O103"/>
      <c r="P103"/>
      <c r="Q103"/>
      <c r="R103"/>
      <c r="S103"/>
      <c r="T103"/>
      <c r="U103"/>
      <c r="V103"/>
      <c r="W103"/>
      <c r="X103"/>
      <c r="Y103"/>
      <c r="Z103"/>
      <c r="AA103"/>
      <c r="AB103"/>
      <c r="AC103"/>
    </row>
    <row r="104" spans="1:29" x14ac:dyDescent="0.3">
      <c r="A104"/>
      <c r="B104"/>
      <c r="C104"/>
      <c r="D104"/>
      <c r="E104"/>
      <c r="F104"/>
      <c r="G104"/>
      <c r="H104"/>
      <c r="I104"/>
      <c r="J104"/>
      <c r="K104"/>
      <c r="L104"/>
      <c r="M104"/>
      <c r="N104"/>
      <c r="O104"/>
      <c r="P104"/>
      <c r="Q104"/>
      <c r="R104"/>
      <c r="S104"/>
      <c r="T104"/>
      <c r="U104"/>
      <c r="V104"/>
      <c r="W104"/>
      <c r="X104"/>
      <c r="Y104"/>
      <c r="Z104"/>
      <c r="AA104"/>
      <c r="AB104"/>
      <c r="AC104"/>
    </row>
    <row r="105" spans="1:29" x14ac:dyDescent="0.3">
      <c r="A105"/>
      <c r="B105"/>
      <c r="C105"/>
      <c r="D105"/>
      <c r="E105"/>
      <c r="F105"/>
      <c r="G105"/>
      <c r="H105"/>
      <c r="I105"/>
      <c r="J105"/>
      <c r="K105"/>
      <c r="L105"/>
      <c r="M105"/>
      <c r="N105"/>
      <c r="O105"/>
      <c r="P105"/>
      <c r="Q105"/>
      <c r="R105"/>
      <c r="S105"/>
      <c r="T105"/>
      <c r="U105"/>
      <c r="V105"/>
      <c r="W105"/>
      <c r="X105"/>
      <c r="Y105"/>
      <c r="Z105"/>
      <c r="AA105"/>
      <c r="AB105"/>
      <c r="AC105"/>
    </row>
    <row r="106" spans="1:29" x14ac:dyDescent="0.3">
      <c r="A106"/>
      <c r="B106"/>
      <c r="C106"/>
      <c r="D106"/>
      <c r="E106"/>
      <c r="F106"/>
      <c r="G106"/>
      <c r="H106"/>
      <c r="I106"/>
      <c r="J106"/>
      <c r="K106"/>
      <c r="L106"/>
      <c r="M106"/>
      <c r="N106"/>
      <c r="O106"/>
      <c r="P106"/>
      <c r="Q106"/>
      <c r="R106"/>
      <c r="S106"/>
      <c r="T106"/>
      <c r="U106"/>
      <c r="V106"/>
      <c r="W106"/>
      <c r="X106"/>
      <c r="Y106"/>
      <c r="Z106"/>
      <c r="AA106"/>
      <c r="AB106"/>
      <c r="AC106"/>
    </row>
    <row r="107" spans="1:29" x14ac:dyDescent="0.3">
      <c r="A107"/>
      <c r="B107"/>
      <c r="C107"/>
      <c r="D107"/>
      <c r="E107"/>
      <c r="F107"/>
      <c r="G107"/>
      <c r="H107"/>
      <c r="I107"/>
      <c r="J107"/>
      <c r="K107"/>
      <c r="L107"/>
      <c r="M107"/>
      <c r="N107"/>
      <c r="O107"/>
      <c r="P107"/>
      <c r="Q107"/>
      <c r="R107"/>
      <c r="S107"/>
      <c r="T107"/>
      <c r="U107"/>
      <c r="V107"/>
      <c r="W107"/>
      <c r="X107"/>
      <c r="Y107"/>
      <c r="Z107"/>
      <c r="AA107"/>
      <c r="AB107"/>
      <c r="AC107"/>
    </row>
    <row r="108" spans="1:29" x14ac:dyDescent="0.3">
      <c r="A108"/>
      <c r="B108"/>
      <c r="C108"/>
      <c r="D108"/>
      <c r="E108"/>
      <c r="F108"/>
      <c r="G108"/>
      <c r="H108"/>
      <c r="I108"/>
      <c r="J108"/>
      <c r="K108"/>
      <c r="L108"/>
      <c r="M108"/>
      <c r="N108"/>
      <c r="O108"/>
      <c r="P108"/>
      <c r="Q108"/>
      <c r="R108"/>
      <c r="S108"/>
      <c r="T108"/>
      <c r="U108"/>
      <c r="V108"/>
      <c r="W108"/>
      <c r="X108"/>
      <c r="Y108"/>
      <c r="Z108"/>
      <c r="AA108"/>
      <c r="AB108"/>
      <c r="AC108"/>
    </row>
    <row r="109" spans="1:29" x14ac:dyDescent="0.3">
      <c r="A109"/>
      <c r="B109"/>
      <c r="C109"/>
      <c r="D109"/>
      <c r="E109"/>
      <c r="F109"/>
      <c r="G109"/>
      <c r="H109"/>
      <c r="I109"/>
      <c r="J109"/>
      <c r="K109"/>
      <c r="L109"/>
      <c r="M109"/>
      <c r="N109"/>
      <c r="O109"/>
      <c r="P109"/>
      <c r="Q109"/>
      <c r="R109"/>
      <c r="S109"/>
      <c r="T109"/>
      <c r="U109"/>
      <c r="V109"/>
      <c r="W109"/>
      <c r="X109"/>
      <c r="Y109"/>
      <c r="Z109"/>
      <c r="AA109"/>
      <c r="AB109"/>
      <c r="AC109"/>
    </row>
    <row r="110" spans="1:29" x14ac:dyDescent="0.3">
      <c r="A110"/>
      <c r="B110"/>
      <c r="C110"/>
      <c r="D110"/>
      <c r="E110"/>
      <c r="F110"/>
      <c r="G110"/>
      <c r="H110"/>
      <c r="I110"/>
      <c r="J110"/>
      <c r="K110"/>
      <c r="L110"/>
      <c r="M110"/>
      <c r="N110"/>
      <c r="O110"/>
      <c r="P110"/>
      <c r="Q110"/>
      <c r="R110"/>
      <c r="S110"/>
      <c r="T110"/>
      <c r="U110"/>
      <c r="V110"/>
      <c r="W110"/>
      <c r="X110"/>
      <c r="Y110"/>
      <c r="Z110"/>
      <c r="AA110"/>
      <c r="AB110"/>
      <c r="AC110"/>
    </row>
    <row r="111" spans="1:29" x14ac:dyDescent="0.3">
      <c r="A111"/>
      <c r="B111"/>
      <c r="C111"/>
      <c r="D111"/>
      <c r="E111"/>
      <c r="F111"/>
      <c r="G111"/>
      <c r="H111"/>
      <c r="I111"/>
      <c r="J111"/>
      <c r="K111"/>
      <c r="L111"/>
      <c r="M111"/>
      <c r="N111"/>
      <c r="O111"/>
      <c r="P111"/>
      <c r="Q111"/>
      <c r="R111"/>
      <c r="S111"/>
      <c r="T111"/>
      <c r="U111"/>
      <c r="V111"/>
      <c r="W111"/>
      <c r="X111"/>
      <c r="Y111"/>
      <c r="Z111"/>
      <c r="AA111"/>
      <c r="AB111"/>
      <c r="AC111"/>
    </row>
    <row r="112" spans="1:29" x14ac:dyDescent="0.3">
      <c r="A112"/>
      <c r="B112"/>
      <c r="C112"/>
      <c r="D112"/>
      <c r="E112"/>
      <c r="F112"/>
      <c r="G112"/>
      <c r="H112"/>
      <c r="I112"/>
      <c r="J112"/>
      <c r="K112"/>
      <c r="L112"/>
      <c r="M112"/>
      <c r="N112"/>
      <c r="O112"/>
      <c r="P112"/>
      <c r="Q112"/>
      <c r="R112"/>
      <c r="S112"/>
      <c r="T112"/>
      <c r="U112"/>
      <c r="V112"/>
      <c r="W112"/>
      <c r="X112"/>
      <c r="Y112"/>
      <c r="Z112"/>
      <c r="AA112"/>
      <c r="AB112"/>
      <c r="AC112"/>
    </row>
    <row r="113" spans="1:29" x14ac:dyDescent="0.3">
      <c r="A113"/>
      <c r="B113"/>
      <c r="C113"/>
      <c r="D113"/>
      <c r="E113"/>
      <c r="F113"/>
      <c r="G113"/>
      <c r="H113"/>
      <c r="I113"/>
      <c r="J113"/>
      <c r="K113"/>
      <c r="L113"/>
      <c r="M113"/>
      <c r="N113"/>
      <c r="O113"/>
      <c r="P113"/>
      <c r="Q113"/>
      <c r="R113"/>
      <c r="S113"/>
      <c r="T113"/>
      <c r="U113"/>
      <c r="V113"/>
      <c r="W113"/>
      <c r="X113"/>
      <c r="Y113"/>
      <c r="Z113"/>
      <c r="AA113"/>
      <c r="AB113"/>
      <c r="AC113"/>
    </row>
    <row r="114" spans="1:29" x14ac:dyDescent="0.3">
      <c r="A114"/>
      <c r="B114"/>
      <c r="C114"/>
      <c r="D114"/>
      <c r="E114"/>
      <c r="F114"/>
      <c r="G114"/>
      <c r="H114"/>
      <c r="I114"/>
      <c r="J114"/>
      <c r="K114"/>
      <c r="L114"/>
      <c r="M114"/>
      <c r="N114"/>
      <c r="O114"/>
      <c r="P114"/>
      <c r="Q114"/>
      <c r="R114"/>
      <c r="S114"/>
      <c r="T114"/>
      <c r="U114"/>
      <c r="V114"/>
      <c r="W114"/>
      <c r="X114"/>
      <c r="Y114"/>
      <c r="Z114"/>
      <c r="AA114"/>
      <c r="AB114"/>
      <c r="AC114"/>
    </row>
    <row r="115" spans="1:29" x14ac:dyDescent="0.3">
      <c r="A115"/>
      <c r="B115"/>
      <c r="C115"/>
      <c r="D115"/>
      <c r="E115"/>
      <c r="F115"/>
      <c r="G115"/>
      <c r="H115"/>
      <c r="I115"/>
      <c r="J115"/>
      <c r="K115"/>
      <c r="L115"/>
      <c r="M115"/>
      <c r="N115"/>
      <c r="O115"/>
      <c r="P115"/>
      <c r="Q115"/>
      <c r="R115"/>
      <c r="S115"/>
      <c r="T115"/>
      <c r="U115"/>
      <c r="V115"/>
      <c r="W115"/>
      <c r="X115"/>
      <c r="Y115"/>
      <c r="Z115"/>
      <c r="AA115"/>
      <c r="AB115"/>
      <c r="AC115"/>
    </row>
    <row r="116" spans="1:29" x14ac:dyDescent="0.3">
      <c r="A116"/>
      <c r="B116"/>
      <c r="C116"/>
      <c r="D116"/>
      <c r="E116"/>
      <c r="F116"/>
      <c r="G116"/>
      <c r="H116"/>
      <c r="I116"/>
      <c r="J116"/>
      <c r="K116"/>
      <c r="L116"/>
      <c r="M116"/>
      <c r="N116"/>
      <c r="O116"/>
      <c r="P116"/>
      <c r="Q116"/>
      <c r="R116"/>
      <c r="S116"/>
      <c r="T116"/>
      <c r="U116"/>
      <c r="V116"/>
      <c r="W116"/>
      <c r="X116"/>
      <c r="Y116"/>
      <c r="Z116"/>
      <c r="AA116"/>
      <c r="AB116"/>
      <c r="AC116"/>
    </row>
    <row r="117" spans="1:29" x14ac:dyDescent="0.3">
      <c r="A117"/>
      <c r="B117"/>
      <c r="C117"/>
      <c r="D117"/>
      <c r="E117"/>
      <c r="F117"/>
      <c r="G117"/>
      <c r="H117"/>
      <c r="I117"/>
      <c r="J117"/>
      <c r="K117"/>
      <c r="L117"/>
      <c r="M117"/>
      <c r="N117"/>
      <c r="O117"/>
      <c r="P117"/>
      <c r="Q117"/>
      <c r="R117"/>
      <c r="S117"/>
      <c r="T117"/>
      <c r="U117"/>
      <c r="V117"/>
      <c r="W117"/>
      <c r="X117"/>
      <c r="Y117"/>
      <c r="Z117"/>
      <c r="AA117"/>
      <c r="AB117"/>
      <c r="AC117"/>
    </row>
    <row r="118" spans="1:29" x14ac:dyDescent="0.3">
      <c r="A118"/>
      <c r="B118"/>
      <c r="C118"/>
      <c r="D118"/>
      <c r="E118"/>
      <c r="F118"/>
      <c r="G118"/>
      <c r="H118"/>
      <c r="I118"/>
      <c r="J118"/>
      <c r="K118"/>
      <c r="L118"/>
      <c r="M118"/>
      <c r="N118"/>
      <c r="O118"/>
      <c r="P118"/>
      <c r="Q118"/>
      <c r="R118"/>
      <c r="S118"/>
      <c r="T118"/>
      <c r="U118"/>
      <c r="V118"/>
      <c r="W118"/>
      <c r="X118"/>
      <c r="Y118"/>
      <c r="Z118"/>
      <c r="AA118"/>
      <c r="AB118"/>
      <c r="AC118"/>
    </row>
    <row r="119" spans="1:29" x14ac:dyDescent="0.3">
      <c r="A119"/>
      <c r="B119"/>
      <c r="C119"/>
      <c r="D119"/>
      <c r="E119"/>
      <c r="F119"/>
      <c r="G119"/>
      <c r="H119"/>
      <c r="I119"/>
      <c r="J119"/>
      <c r="K119"/>
      <c r="L119"/>
      <c r="M119"/>
      <c r="N119"/>
      <c r="O119"/>
      <c r="P119"/>
      <c r="Q119"/>
      <c r="R119"/>
      <c r="S119"/>
      <c r="T119"/>
      <c r="U119"/>
      <c r="V119"/>
      <c r="W119"/>
      <c r="X119"/>
      <c r="Y119"/>
      <c r="Z119"/>
      <c r="AA119"/>
      <c r="AB119"/>
      <c r="AC119"/>
    </row>
    <row r="120" spans="1:29" x14ac:dyDescent="0.3">
      <c r="A120"/>
      <c r="B120"/>
      <c r="C120"/>
      <c r="D120"/>
      <c r="E120"/>
      <c r="F120"/>
      <c r="G120"/>
      <c r="H120"/>
      <c r="I120"/>
      <c r="J120"/>
      <c r="K120"/>
      <c r="L120"/>
      <c r="M120"/>
      <c r="N120"/>
      <c r="O120"/>
      <c r="P120"/>
      <c r="Q120"/>
      <c r="R120"/>
      <c r="S120"/>
      <c r="T120"/>
      <c r="U120"/>
      <c r="V120"/>
      <c r="W120"/>
      <c r="X120"/>
      <c r="Y120"/>
      <c r="Z120"/>
      <c r="AA120"/>
      <c r="AB120"/>
      <c r="AC120"/>
    </row>
    <row r="121" spans="1:29" x14ac:dyDescent="0.3">
      <c r="A121"/>
      <c r="B121"/>
      <c r="C121"/>
      <c r="D121"/>
      <c r="E121"/>
      <c r="F121"/>
      <c r="G121"/>
      <c r="H121"/>
      <c r="I121"/>
      <c r="J121"/>
      <c r="K121"/>
      <c r="L121"/>
      <c r="M121"/>
      <c r="N121"/>
      <c r="O121"/>
      <c r="P121"/>
      <c r="Q121"/>
      <c r="R121"/>
      <c r="S121"/>
      <c r="T121"/>
      <c r="U121"/>
      <c r="V121"/>
      <c r="W121"/>
      <c r="X121"/>
      <c r="Y121"/>
      <c r="Z121"/>
      <c r="AA121"/>
      <c r="AB121"/>
      <c r="AC121"/>
    </row>
    <row r="122" spans="1:29" x14ac:dyDescent="0.3">
      <c r="A122"/>
      <c r="B122"/>
      <c r="C122"/>
      <c r="D122"/>
      <c r="E122"/>
      <c r="F122"/>
      <c r="G122"/>
      <c r="H122"/>
      <c r="I122"/>
      <c r="J122"/>
      <c r="K122"/>
      <c r="L122"/>
      <c r="M122"/>
      <c r="N122"/>
      <c r="O122"/>
      <c r="P122"/>
      <c r="Q122"/>
      <c r="R122"/>
      <c r="S122"/>
      <c r="T122"/>
      <c r="U122"/>
      <c r="V122"/>
      <c r="W122"/>
      <c r="X122"/>
      <c r="Y122"/>
      <c r="Z122"/>
      <c r="AA122"/>
      <c r="AB122"/>
      <c r="AC122"/>
    </row>
    <row r="123" spans="1:29" x14ac:dyDescent="0.3">
      <c r="A123"/>
      <c r="B123"/>
      <c r="C123"/>
      <c r="D123"/>
      <c r="E123"/>
      <c r="F123"/>
      <c r="G123"/>
      <c r="H123"/>
      <c r="I123"/>
      <c r="J123"/>
      <c r="K123"/>
      <c r="L123"/>
      <c r="M123"/>
      <c r="N123"/>
      <c r="O123"/>
      <c r="P123"/>
      <c r="Q123"/>
      <c r="R123"/>
      <c r="S123"/>
      <c r="T123"/>
      <c r="U123"/>
      <c r="V123"/>
      <c r="W123"/>
      <c r="X123"/>
      <c r="Y123"/>
      <c r="Z123"/>
      <c r="AA123"/>
      <c r="AB123"/>
      <c r="AC123"/>
    </row>
    <row r="124" spans="1:29" x14ac:dyDescent="0.3">
      <c r="A124"/>
      <c r="B124"/>
      <c r="C124"/>
      <c r="D124"/>
      <c r="E124"/>
      <c r="F124"/>
      <c r="G124"/>
      <c r="H124"/>
      <c r="I124"/>
      <c r="J124"/>
      <c r="K124"/>
      <c r="L124"/>
      <c r="M124"/>
      <c r="N124"/>
      <c r="O124"/>
      <c r="P124"/>
      <c r="Q124"/>
      <c r="R124"/>
      <c r="S124"/>
      <c r="T124"/>
      <c r="U124"/>
      <c r="V124"/>
      <c r="W124"/>
      <c r="X124"/>
      <c r="Y124"/>
      <c r="Z124"/>
      <c r="AA124"/>
      <c r="AB124"/>
      <c r="AC124"/>
    </row>
    <row r="125" spans="1:29" x14ac:dyDescent="0.3">
      <c r="A125"/>
      <c r="B125"/>
      <c r="C125"/>
      <c r="D125"/>
      <c r="E125"/>
      <c r="F125"/>
      <c r="G125"/>
      <c r="H125"/>
      <c r="I125"/>
      <c r="J125"/>
      <c r="K125"/>
      <c r="L125"/>
      <c r="M125"/>
      <c r="N125"/>
      <c r="O125"/>
      <c r="P125"/>
      <c r="Q125"/>
      <c r="R125"/>
      <c r="S125"/>
      <c r="T125"/>
      <c r="U125"/>
      <c r="V125"/>
      <c r="W125"/>
      <c r="X125"/>
      <c r="Y125"/>
      <c r="Z125"/>
      <c r="AA125"/>
      <c r="AB125"/>
      <c r="AC125"/>
    </row>
    <row r="126" spans="1:29" x14ac:dyDescent="0.3">
      <c r="A126"/>
      <c r="B126"/>
      <c r="C126"/>
      <c r="D126"/>
      <c r="E126"/>
      <c r="F126"/>
      <c r="G126"/>
      <c r="H126"/>
      <c r="I126"/>
      <c r="J126"/>
      <c r="K126"/>
      <c r="L126"/>
      <c r="M126"/>
      <c r="N126"/>
      <c r="O126"/>
      <c r="P126"/>
      <c r="Q126"/>
      <c r="R126"/>
      <c r="S126"/>
      <c r="T126"/>
      <c r="U126"/>
      <c r="V126"/>
      <c r="W126"/>
      <c r="X126"/>
      <c r="Y126"/>
      <c r="Z126"/>
      <c r="AA126"/>
      <c r="AB126"/>
      <c r="AC126"/>
    </row>
    <row r="127" spans="1:29" x14ac:dyDescent="0.3">
      <c r="A127"/>
      <c r="B127"/>
      <c r="C127"/>
      <c r="D127"/>
      <c r="E127"/>
      <c r="F127"/>
      <c r="G127"/>
      <c r="H127"/>
      <c r="I127"/>
      <c r="J127"/>
      <c r="K127"/>
      <c r="L127"/>
      <c r="M127"/>
      <c r="N127"/>
      <c r="O127"/>
      <c r="P127"/>
      <c r="Q127"/>
      <c r="R127"/>
      <c r="S127"/>
      <c r="T127"/>
      <c r="U127"/>
      <c r="V127"/>
      <c r="W127"/>
      <c r="X127"/>
      <c r="Y127"/>
      <c r="Z127"/>
      <c r="AA127"/>
      <c r="AB127"/>
      <c r="AC127"/>
    </row>
    <row r="128" spans="1:29" x14ac:dyDescent="0.3">
      <c r="A128"/>
      <c r="B128"/>
      <c r="C128"/>
      <c r="D128"/>
      <c r="E128"/>
      <c r="F128"/>
      <c r="G128"/>
      <c r="H128"/>
      <c r="I128"/>
      <c r="J128"/>
      <c r="K128"/>
      <c r="L128"/>
      <c r="M128"/>
      <c r="N128"/>
      <c r="O128"/>
      <c r="P128"/>
      <c r="Q128"/>
      <c r="R128"/>
      <c r="S128"/>
      <c r="T128"/>
      <c r="U128"/>
      <c r="V128"/>
      <c r="W128"/>
      <c r="X128"/>
      <c r="Y128"/>
      <c r="Z128"/>
      <c r="AA128"/>
      <c r="AB128"/>
      <c r="AC128"/>
    </row>
    <row r="129" spans="1:29" x14ac:dyDescent="0.3">
      <c r="A129"/>
      <c r="B129"/>
      <c r="C129"/>
      <c r="D129"/>
      <c r="E129"/>
      <c r="F129"/>
      <c r="G129"/>
      <c r="H129"/>
      <c r="I129"/>
      <c r="J129"/>
      <c r="K129"/>
      <c r="L129"/>
      <c r="M129"/>
      <c r="N129"/>
      <c r="O129"/>
      <c r="P129"/>
      <c r="Q129"/>
      <c r="R129"/>
      <c r="S129"/>
      <c r="T129"/>
      <c r="U129"/>
      <c r="V129"/>
      <c r="W129"/>
      <c r="X129"/>
      <c r="Y129"/>
      <c r="Z129"/>
      <c r="AA129"/>
      <c r="AB129"/>
      <c r="AC129"/>
    </row>
    <row r="130" spans="1:29" x14ac:dyDescent="0.3">
      <c r="A130"/>
      <c r="B130"/>
      <c r="C130"/>
      <c r="D130"/>
      <c r="E130"/>
      <c r="F130"/>
      <c r="G130"/>
      <c r="H130"/>
      <c r="I130"/>
      <c r="J130"/>
      <c r="K130"/>
      <c r="L130"/>
      <c r="M130"/>
      <c r="N130"/>
      <c r="O130"/>
      <c r="P130"/>
      <c r="Q130"/>
      <c r="R130"/>
      <c r="S130"/>
      <c r="T130"/>
      <c r="U130"/>
      <c r="V130"/>
      <c r="W130"/>
      <c r="X130"/>
      <c r="Y130"/>
      <c r="Z130"/>
      <c r="AA130"/>
      <c r="AB130"/>
      <c r="AC130"/>
    </row>
    <row r="131" spans="1:29" x14ac:dyDescent="0.3">
      <c r="A131"/>
      <c r="B131"/>
      <c r="C131"/>
      <c r="D131"/>
      <c r="E131"/>
      <c r="F131"/>
      <c r="G131"/>
      <c r="H131"/>
      <c r="I131"/>
      <c r="J131"/>
      <c r="K131"/>
      <c r="L131"/>
      <c r="M131"/>
      <c r="N131"/>
      <c r="O131"/>
      <c r="P131"/>
      <c r="Q131"/>
      <c r="R131"/>
      <c r="S131"/>
      <c r="T131"/>
      <c r="U131"/>
      <c r="V131"/>
      <c r="W131"/>
      <c r="X131"/>
      <c r="Y131"/>
      <c r="Z131"/>
      <c r="AA131"/>
      <c r="AB131"/>
      <c r="AC131"/>
    </row>
    <row r="132" spans="1:29" x14ac:dyDescent="0.3">
      <c r="A132"/>
      <c r="B132"/>
      <c r="C132"/>
      <c r="D132"/>
      <c r="E132"/>
      <c r="F132"/>
      <c r="G132"/>
      <c r="H132"/>
      <c r="I132"/>
      <c r="J132"/>
      <c r="K132"/>
      <c r="L132"/>
      <c r="M132"/>
      <c r="N132"/>
      <c r="O132"/>
      <c r="P132"/>
      <c r="Q132"/>
      <c r="R132"/>
      <c r="S132"/>
      <c r="T132"/>
      <c r="U132"/>
      <c r="V132"/>
      <c r="W132"/>
      <c r="X132"/>
      <c r="Y132"/>
      <c r="Z132"/>
      <c r="AA132"/>
      <c r="AB132"/>
      <c r="AC132"/>
    </row>
    <row r="133" spans="1:29" x14ac:dyDescent="0.3">
      <c r="A133"/>
      <c r="B133"/>
      <c r="C133"/>
      <c r="D133"/>
      <c r="E133"/>
      <c r="F133"/>
      <c r="G133"/>
      <c r="H133"/>
      <c r="I133"/>
      <c r="J133"/>
      <c r="K133"/>
      <c r="L133"/>
      <c r="M133"/>
      <c r="N133"/>
      <c r="O133"/>
      <c r="P133"/>
      <c r="Q133"/>
      <c r="R133"/>
      <c r="S133"/>
      <c r="T133"/>
      <c r="U133"/>
      <c r="V133"/>
      <c r="W133"/>
      <c r="X133"/>
      <c r="Y133"/>
      <c r="Z133"/>
      <c r="AA133"/>
      <c r="AB133"/>
      <c r="AC133"/>
    </row>
    <row r="134" spans="1:29" x14ac:dyDescent="0.3">
      <c r="A134"/>
      <c r="B134"/>
      <c r="C134"/>
      <c r="D134"/>
      <c r="E134"/>
      <c r="F134"/>
      <c r="G134"/>
      <c r="H134"/>
      <c r="I134"/>
      <c r="J134"/>
      <c r="K134"/>
      <c r="L134"/>
      <c r="M134"/>
      <c r="N134"/>
      <c r="O134"/>
      <c r="P134"/>
      <c r="Q134"/>
      <c r="R134"/>
      <c r="S134"/>
      <c r="T134"/>
      <c r="U134"/>
      <c r="V134"/>
      <c r="W134"/>
      <c r="X134"/>
      <c r="Y134"/>
      <c r="Z134"/>
      <c r="AA134"/>
      <c r="AB134"/>
      <c r="AC134"/>
    </row>
    <row r="135" spans="1:29" x14ac:dyDescent="0.3">
      <c r="A135"/>
      <c r="B135"/>
      <c r="C135"/>
      <c r="D135"/>
      <c r="E135"/>
      <c r="F135"/>
      <c r="G135"/>
      <c r="H135"/>
      <c r="I135"/>
      <c r="J135"/>
      <c r="K135"/>
      <c r="L135"/>
      <c r="M135"/>
      <c r="N135"/>
      <c r="O135"/>
      <c r="P135"/>
      <c r="Q135"/>
      <c r="R135"/>
      <c r="S135"/>
      <c r="T135"/>
      <c r="U135"/>
      <c r="V135"/>
      <c r="W135"/>
      <c r="X135"/>
      <c r="Y135"/>
      <c r="Z135"/>
      <c r="AA135"/>
      <c r="AB135"/>
      <c r="AC135"/>
    </row>
    <row r="136" spans="1:29" x14ac:dyDescent="0.3">
      <c r="A136"/>
      <c r="B136"/>
      <c r="C136"/>
      <c r="D136"/>
      <c r="E136"/>
      <c r="F136"/>
      <c r="G136"/>
      <c r="H136"/>
      <c r="I136"/>
      <c r="J136"/>
      <c r="K136"/>
      <c r="L136"/>
      <c r="M136"/>
      <c r="N136"/>
      <c r="O136"/>
      <c r="P136"/>
      <c r="Q136"/>
      <c r="R136"/>
      <c r="S136"/>
      <c r="T136"/>
      <c r="U136"/>
      <c r="V136"/>
      <c r="W136"/>
      <c r="X136"/>
      <c r="Y136"/>
      <c r="Z136"/>
      <c r="AA136"/>
      <c r="AB136"/>
      <c r="AC136"/>
    </row>
    <row r="137" spans="1:29" x14ac:dyDescent="0.3">
      <c r="A137"/>
      <c r="B137"/>
      <c r="C137"/>
      <c r="D137"/>
      <c r="E137"/>
      <c r="F137"/>
      <c r="G137"/>
      <c r="H137"/>
      <c r="I137"/>
      <c r="J137"/>
      <c r="K137"/>
      <c r="L137"/>
      <c r="M137"/>
      <c r="N137"/>
      <c r="O137"/>
      <c r="P137"/>
      <c r="Q137"/>
      <c r="R137"/>
      <c r="S137"/>
      <c r="T137"/>
      <c r="U137"/>
      <c r="V137"/>
      <c r="W137"/>
      <c r="X137"/>
      <c r="Y137"/>
      <c r="Z137"/>
      <c r="AA137"/>
      <c r="AB137"/>
      <c r="AC137"/>
    </row>
    <row r="138" spans="1:29" x14ac:dyDescent="0.3">
      <c r="A138"/>
      <c r="B138"/>
      <c r="C138"/>
      <c r="D138"/>
      <c r="E138"/>
      <c r="F138"/>
      <c r="G138"/>
      <c r="H138"/>
      <c r="I138"/>
      <c r="J138"/>
      <c r="K138"/>
      <c r="L138"/>
      <c r="M138"/>
      <c r="N138"/>
      <c r="O138"/>
      <c r="P138"/>
      <c r="Q138"/>
      <c r="R138"/>
      <c r="S138"/>
      <c r="T138"/>
      <c r="U138"/>
      <c r="V138"/>
      <c r="W138"/>
      <c r="X138"/>
      <c r="Y138"/>
      <c r="Z138"/>
      <c r="AA138"/>
      <c r="AB138"/>
      <c r="AC138"/>
    </row>
    <row r="139" spans="1:29" x14ac:dyDescent="0.3">
      <c r="A139"/>
      <c r="B139"/>
      <c r="C139"/>
      <c r="D139"/>
      <c r="E139"/>
      <c r="F139"/>
      <c r="G139"/>
      <c r="H139"/>
      <c r="I139"/>
      <c r="J139"/>
      <c r="K139"/>
      <c r="L139"/>
      <c r="M139"/>
      <c r="N139"/>
      <c r="O139"/>
      <c r="P139"/>
      <c r="Q139"/>
      <c r="R139"/>
      <c r="S139"/>
      <c r="T139"/>
      <c r="U139"/>
      <c r="V139"/>
      <c r="W139"/>
      <c r="X139"/>
      <c r="Y139"/>
      <c r="Z139"/>
      <c r="AA139"/>
      <c r="AB139"/>
      <c r="AC139"/>
    </row>
    <row r="140" spans="1:29" x14ac:dyDescent="0.3">
      <c r="A140"/>
      <c r="B140"/>
      <c r="C140"/>
      <c r="D140"/>
      <c r="E140"/>
      <c r="F140"/>
      <c r="G140"/>
      <c r="H140"/>
      <c r="I140"/>
      <c r="J140"/>
      <c r="K140"/>
      <c r="L140"/>
      <c r="M140"/>
      <c r="N140"/>
      <c r="O140"/>
      <c r="P140"/>
      <c r="Q140"/>
      <c r="R140"/>
      <c r="S140"/>
      <c r="T140"/>
      <c r="U140"/>
      <c r="V140"/>
      <c r="W140"/>
      <c r="X140"/>
      <c r="Y140"/>
      <c r="Z140"/>
      <c r="AA140"/>
      <c r="AB140"/>
      <c r="AC140"/>
    </row>
    <row r="141" spans="1:29" x14ac:dyDescent="0.3">
      <c r="A141"/>
      <c r="B141"/>
      <c r="C141"/>
      <c r="D141"/>
      <c r="E141"/>
      <c r="F141"/>
      <c r="G141"/>
      <c r="H141"/>
      <c r="I141"/>
      <c r="J141"/>
      <c r="K141"/>
      <c r="L141"/>
      <c r="M141"/>
      <c r="N141"/>
      <c r="O141"/>
      <c r="P141"/>
      <c r="Q141"/>
      <c r="R141"/>
      <c r="S141"/>
      <c r="T141"/>
      <c r="U141"/>
      <c r="V141"/>
      <c r="W141"/>
      <c r="X141"/>
      <c r="Y141"/>
      <c r="Z141"/>
      <c r="AA141"/>
      <c r="AB141"/>
      <c r="AC141"/>
    </row>
    <row r="142" spans="1:29" x14ac:dyDescent="0.3">
      <c r="A142"/>
      <c r="B142"/>
      <c r="C142"/>
      <c r="D142"/>
      <c r="E142"/>
      <c r="F142"/>
      <c r="G142"/>
      <c r="H142"/>
      <c r="I142"/>
      <c r="J142"/>
      <c r="K142"/>
      <c r="L142"/>
      <c r="M142"/>
      <c r="N142"/>
      <c r="O142"/>
      <c r="P142"/>
      <c r="Q142"/>
      <c r="R142"/>
      <c r="S142"/>
      <c r="T142"/>
      <c r="U142"/>
      <c r="V142"/>
      <c r="W142"/>
      <c r="X142"/>
      <c r="Y142"/>
      <c r="Z142"/>
      <c r="AA142"/>
      <c r="AB142"/>
      <c r="AC142"/>
    </row>
    <row r="143" spans="1:29" x14ac:dyDescent="0.3">
      <c r="A143"/>
      <c r="B143"/>
      <c r="C143"/>
      <c r="D143"/>
      <c r="E143"/>
      <c r="F143"/>
      <c r="G143"/>
      <c r="H143"/>
      <c r="I143"/>
      <c r="J143"/>
      <c r="K143"/>
      <c r="L143"/>
      <c r="M143"/>
      <c r="N143"/>
      <c r="O143"/>
      <c r="P143"/>
      <c r="Q143"/>
      <c r="R143"/>
      <c r="S143"/>
      <c r="T143"/>
      <c r="U143"/>
      <c r="V143"/>
      <c r="W143"/>
      <c r="X143"/>
      <c r="Y143"/>
      <c r="Z143"/>
      <c r="AA143"/>
      <c r="AB143"/>
      <c r="AC143"/>
    </row>
    <row r="144" spans="1:29" x14ac:dyDescent="0.3">
      <c r="A144"/>
      <c r="B144"/>
      <c r="C144"/>
      <c r="D144"/>
      <c r="E144"/>
      <c r="F144"/>
      <c r="G144"/>
      <c r="H144"/>
      <c r="I144"/>
      <c r="J144"/>
      <c r="K144"/>
      <c r="L144"/>
      <c r="M144"/>
      <c r="N144"/>
      <c r="O144"/>
      <c r="P144"/>
      <c r="Q144"/>
      <c r="R144"/>
      <c r="S144"/>
      <c r="T144"/>
      <c r="U144"/>
      <c r="V144"/>
      <c r="W144"/>
      <c r="X144"/>
      <c r="Y144"/>
      <c r="Z144"/>
      <c r="AA144"/>
      <c r="AB144"/>
      <c r="AC144"/>
    </row>
    <row r="145" spans="1:29" x14ac:dyDescent="0.3">
      <c r="A145"/>
      <c r="B145"/>
      <c r="C145"/>
      <c r="D145"/>
      <c r="E145"/>
      <c r="F145"/>
      <c r="G145"/>
      <c r="H145"/>
      <c r="I145"/>
      <c r="J145"/>
      <c r="K145"/>
      <c r="L145"/>
      <c r="M145"/>
      <c r="N145"/>
      <c r="O145"/>
      <c r="P145"/>
      <c r="Q145"/>
      <c r="R145"/>
      <c r="S145"/>
      <c r="T145"/>
      <c r="U145"/>
      <c r="V145"/>
      <c r="W145"/>
      <c r="X145"/>
      <c r="Y145"/>
      <c r="Z145"/>
      <c r="AA145"/>
      <c r="AB145"/>
      <c r="AC145"/>
    </row>
    <row r="146" spans="1:29" x14ac:dyDescent="0.3">
      <c r="A146"/>
      <c r="B146"/>
      <c r="C146"/>
      <c r="D146"/>
      <c r="E146"/>
      <c r="F146"/>
      <c r="G146"/>
      <c r="H146"/>
      <c r="I146"/>
      <c r="J146"/>
      <c r="K146"/>
      <c r="L146"/>
      <c r="M146"/>
      <c r="N146"/>
      <c r="O146"/>
      <c r="P146"/>
      <c r="Q146"/>
      <c r="R146"/>
      <c r="S146"/>
      <c r="T146"/>
      <c r="U146"/>
      <c r="V146"/>
      <c r="W146"/>
      <c r="X146"/>
      <c r="Y146"/>
      <c r="Z146"/>
      <c r="AA146"/>
      <c r="AB146"/>
      <c r="AC146"/>
    </row>
    <row r="147" spans="1:29" x14ac:dyDescent="0.3">
      <c r="A147"/>
      <c r="B147"/>
      <c r="C147"/>
      <c r="D147"/>
      <c r="E147"/>
      <c r="F147"/>
      <c r="G147"/>
      <c r="H147"/>
      <c r="I147"/>
      <c r="J147"/>
      <c r="K147"/>
      <c r="L147"/>
      <c r="M147"/>
      <c r="N147"/>
      <c r="O147"/>
      <c r="P147"/>
      <c r="Q147"/>
      <c r="R147"/>
      <c r="S147"/>
      <c r="T147"/>
      <c r="U147"/>
      <c r="V147"/>
      <c r="W147"/>
      <c r="X147"/>
      <c r="Y147"/>
      <c r="Z147"/>
      <c r="AA147"/>
      <c r="AB147"/>
      <c r="AC147"/>
    </row>
    <row r="148" spans="1:29" x14ac:dyDescent="0.3">
      <c r="A148"/>
      <c r="B148"/>
      <c r="C148"/>
      <c r="D148"/>
      <c r="E148"/>
      <c r="F148"/>
      <c r="G148"/>
      <c r="H148"/>
      <c r="I148"/>
      <c r="J148"/>
      <c r="K148"/>
      <c r="L148"/>
      <c r="M148"/>
      <c r="N148"/>
      <c r="O148"/>
      <c r="P148"/>
      <c r="Q148"/>
      <c r="R148"/>
      <c r="S148"/>
      <c r="T148"/>
      <c r="U148"/>
      <c r="V148"/>
      <c r="W148"/>
      <c r="X148"/>
      <c r="Y148"/>
      <c r="Z148"/>
      <c r="AA148"/>
      <c r="AB148"/>
      <c r="AC148"/>
    </row>
    <row r="149" spans="1:29" x14ac:dyDescent="0.3">
      <c r="A149"/>
      <c r="B149"/>
      <c r="C149"/>
      <c r="D149"/>
      <c r="E149"/>
      <c r="F149"/>
      <c r="G149"/>
      <c r="H149"/>
      <c r="I149"/>
      <c r="J149"/>
      <c r="K149"/>
      <c r="L149"/>
      <c r="M149"/>
      <c r="N149"/>
      <c r="O149"/>
      <c r="P149"/>
      <c r="Q149"/>
      <c r="R149"/>
      <c r="S149"/>
      <c r="T149"/>
      <c r="U149"/>
      <c r="V149"/>
      <c r="W149"/>
      <c r="X149"/>
      <c r="Y149"/>
      <c r="Z149"/>
      <c r="AA149"/>
      <c r="AB149"/>
      <c r="AC149"/>
    </row>
    <row r="150" spans="1:29" x14ac:dyDescent="0.3">
      <c r="A150"/>
      <c r="B150"/>
      <c r="C150"/>
      <c r="D150"/>
      <c r="E150"/>
      <c r="F150"/>
      <c r="G150"/>
      <c r="H150"/>
      <c r="I150"/>
      <c r="J150"/>
      <c r="K150"/>
      <c r="L150"/>
      <c r="M150"/>
      <c r="N150"/>
      <c r="O150"/>
      <c r="P150"/>
      <c r="Q150"/>
      <c r="R150"/>
      <c r="S150"/>
      <c r="T150"/>
      <c r="U150"/>
      <c r="V150"/>
      <c r="W150"/>
      <c r="X150"/>
      <c r="Y150"/>
      <c r="Z150"/>
      <c r="AA150"/>
      <c r="AB150"/>
      <c r="AC150"/>
    </row>
    <row r="151" spans="1:29" x14ac:dyDescent="0.3">
      <c r="A151"/>
      <c r="B151"/>
      <c r="C151"/>
      <c r="D151"/>
      <c r="E151"/>
      <c r="F151"/>
      <c r="G151"/>
      <c r="H151"/>
      <c r="I151"/>
      <c r="J151"/>
      <c r="K151"/>
      <c r="L151"/>
      <c r="M151"/>
      <c r="N151"/>
      <c r="O151"/>
      <c r="P151"/>
      <c r="Q151"/>
      <c r="R151"/>
      <c r="S151"/>
      <c r="T151"/>
      <c r="U151"/>
      <c r="V151"/>
      <c r="W151"/>
      <c r="X151"/>
      <c r="Y151"/>
      <c r="Z151"/>
      <c r="AA151"/>
      <c r="AB151"/>
      <c r="AC151"/>
    </row>
    <row r="152" spans="1:29" x14ac:dyDescent="0.3">
      <c r="A152"/>
      <c r="B152"/>
      <c r="C152"/>
      <c r="D152"/>
      <c r="E152"/>
      <c r="F152"/>
      <c r="G152"/>
      <c r="H152"/>
      <c r="I152"/>
      <c r="J152"/>
      <c r="K152"/>
      <c r="L152"/>
      <c r="M152"/>
      <c r="N152"/>
      <c r="O152"/>
      <c r="P152"/>
      <c r="Q152"/>
      <c r="R152"/>
      <c r="S152"/>
      <c r="T152"/>
      <c r="U152"/>
      <c r="V152"/>
      <c r="W152"/>
      <c r="X152"/>
      <c r="Y152"/>
      <c r="Z152"/>
      <c r="AA152"/>
      <c r="AB152"/>
      <c r="AC152"/>
    </row>
    <row r="153" spans="1:29" x14ac:dyDescent="0.3">
      <c r="A153"/>
      <c r="B153"/>
      <c r="C153"/>
      <c r="D153"/>
      <c r="E153"/>
      <c r="F153"/>
      <c r="G153"/>
      <c r="H153"/>
      <c r="I153"/>
      <c r="J153"/>
      <c r="K153"/>
      <c r="L153"/>
      <c r="M153"/>
      <c r="N153"/>
      <c r="O153"/>
      <c r="P153"/>
      <c r="Q153"/>
      <c r="R153"/>
      <c r="S153"/>
      <c r="T153"/>
      <c r="U153"/>
      <c r="V153"/>
      <c r="W153"/>
      <c r="X153"/>
      <c r="Y153"/>
      <c r="Z153"/>
      <c r="AA153"/>
      <c r="AB153"/>
      <c r="AC153"/>
    </row>
    <row r="154" spans="1:29" x14ac:dyDescent="0.3">
      <c r="A154"/>
      <c r="B154"/>
      <c r="C154"/>
      <c r="D154"/>
      <c r="E154"/>
      <c r="F154"/>
      <c r="G154"/>
      <c r="H154"/>
      <c r="I154"/>
      <c r="J154"/>
      <c r="K154"/>
      <c r="L154"/>
      <c r="M154"/>
      <c r="N154"/>
      <c r="O154"/>
      <c r="P154"/>
      <c r="Q154"/>
      <c r="R154"/>
      <c r="S154"/>
      <c r="T154"/>
      <c r="U154"/>
      <c r="V154"/>
      <c r="W154"/>
      <c r="X154"/>
      <c r="Y154"/>
      <c r="Z154"/>
      <c r="AA154"/>
      <c r="AB154"/>
      <c r="AC154"/>
    </row>
    <row r="155" spans="1:29" x14ac:dyDescent="0.3">
      <c r="A155"/>
      <c r="B155"/>
      <c r="C155"/>
      <c r="D155"/>
      <c r="E155"/>
      <c r="F155"/>
      <c r="G155"/>
      <c r="H155"/>
      <c r="I155"/>
      <c r="J155"/>
      <c r="K155"/>
      <c r="L155"/>
      <c r="M155"/>
      <c r="N155"/>
      <c r="O155"/>
      <c r="P155"/>
      <c r="Q155"/>
      <c r="R155"/>
      <c r="S155"/>
      <c r="T155"/>
      <c r="U155"/>
      <c r="V155"/>
      <c r="W155"/>
      <c r="X155"/>
      <c r="Y155"/>
      <c r="Z155"/>
      <c r="AA155"/>
      <c r="AB155"/>
      <c r="AC155"/>
    </row>
    <row r="156" spans="1:29" x14ac:dyDescent="0.3">
      <c r="A156"/>
      <c r="B156"/>
      <c r="C156"/>
      <c r="D156"/>
      <c r="E156"/>
      <c r="F156"/>
      <c r="G156"/>
      <c r="H156"/>
      <c r="I156"/>
      <c r="J156"/>
      <c r="K156"/>
      <c r="L156"/>
      <c r="M156"/>
      <c r="N156"/>
      <c r="O156"/>
      <c r="P156"/>
      <c r="Q156"/>
      <c r="R156"/>
      <c r="S156"/>
      <c r="T156"/>
      <c r="U156"/>
      <c r="V156"/>
      <c r="W156"/>
      <c r="X156"/>
      <c r="Y156"/>
      <c r="Z156"/>
      <c r="AA156"/>
      <c r="AB156"/>
      <c r="AC156"/>
    </row>
    <row r="157" spans="1:29" x14ac:dyDescent="0.3">
      <c r="A157"/>
      <c r="B157"/>
      <c r="C157"/>
      <c r="D157"/>
      <c r="E157"/>
      <c r="F157"/>
      <c r="G157"/>
      <c r="H157"/>
      <c r="I157"/>
      <c r="J157"/>
      <c r="K157"/>
      <c r="L157"/>
      <c r="M157"/>
      <c r="N157"/>
      <c r="O157"/>
      <c r="P157"/>
      <c r="Q157"/>
      <c r="R157"/>
      <c r="S157"/>
      <c r="T157"/>
      <c r="U157"/>
      <c r="V157"/>
      <c r="W157"/>
      <c r="X157"/>
      <c r="Y157"/>
      <c r="Z157"/>
      <c r="AA157"/>
      <c r="AB157"/>
      <c r="AC157"/>
    </row>
    <row r="158" spans="1:29" x14ac:dyDescent="0.3">
      <c r="A158"/>
      <c r="B158"/>
      <c r="C158"/>
      <c r="D158"/>
      <c r="E158"/>
      <c r="F158"/>
      <c r="G158"/>
      <c r="H158"/>
      <c r="I158"/>
      <c r="J158"/>
      <c r="K158"/>
      <c r="L158"/>
      <c r="M158"/>
      <c r="N158"/>
      <c r="O158"/>
      <c r="P158"/>
      <c r="Q158"/>
      <c r="R158"/>
      <c r="S158"/>
      <c r="T158"/>
      <c r="U158"/>
      <c r="V158"/>
      <c r="W158"/>
      <c r="X158"/>
      <c r="Y158"/>
      <c r="Z158"/>
      <c r="AA158"/>
      <c r="AB158"/>
      <c r="AC158"/>
    </row>
    <row r="159" spans="1:29" x14ac:dyDescent="0.3">
      <c r="A159"/>
      <c r="B159"/>
      <c r="C159"/>
      <c r="D159"/>
      <c r="E159"/>
      <c r="F159"/>
      <c r="G159"/>
      <c r="H159"/>
      <c r="I159"/>
      <c r="J159"/>
      <c r="K159"/>
      <c r="L159"/>
      <c r="M159"/>
      <c r="N159"/>
      <c r="O159"/>
      <c r="P159"/>
      <c r="Q159"/>
      <c r="R159"/>
      <c r="S159"/>
      <c r="T159"/>
      <c r="U159"/>
      <c r="V159"/>
      <c r="W159"/>
      <c r="X159"/>
      <c r="Y159"/>
      <c r="Z159"/>
      <c r="AA159"/>
      <c r="AB159"/>
      <c r="AC159"/>
    </row>
    <row r="160" spans="1:29" x14ac:dyDescent="0.3">
      <c r="A160"/>
      <c r="B160"/>
      <c r="C160"/>
      <c r="D160"/>
      <c r="E160"/>
      <c r="F160"/>
      <c r="G160"/>
      <c r="H160"/>
      <c r="I160"/>
      <c r="J160"/>
      <c r="K160"/>
      <c r="L160"/>
      <c r="M160"/>
      <c r="N160"/>
      <c r="O160"/>
      <c r="P160"/>
      <c r="Q160"/>
      <c r="R160"/>
      <c r="S160"/>
      <c r="T160"/>
      <c r="U160"/>
      <c r="V160"/>
      <c r="W160"/>
      <c r="X160"/>
      <c r="Y160"/>
      <c r="Z160"/>
      <c r="AA160"/>
      <c r="AB160"/>
      <c r="AC160"/>
    </row>
    <row r="161" spans="1:29" x14ac:dyDescent="0.3">
      <c r="A161"/>
      <c r="B161"/>
      <c r="C161"/>
      <c r="D161"/>
      <c r="E161"/>
      <c r="F161"/>
      <c r="G161"/>
      <c r="H161"/>
      <c r="I161"/>
      <c r="J161"/>
      <c r="K161"/>
      <c r="L161"/>
      <c r="M161"/>
      <c r="N161"/>
      <c r="O161"/>
      <c r="P161"/>
      <c r="Q161"/>
      <c r="R161"/>
      <c r="S161"/>
      <c r="T161"/>
      <c r="U161"/>
      <c r="V161"/>
      <c r="W161"/>
      <c r="X161"/>
      <c r="Y161"/>
      <c r="Z161"/>
      <c r="AA161"/>
      <c r="AB161"/>
      <c r="AC161"/>
    </row>
    <row r="162" spans="1:29" x14ac:dyDescent="0.3">
      <c r="A162"/>
      <c r="B162"/>
      <c r="C162"/>
      <c r="D162"/>
      <c r="E162"/>
      <c r="F162"/>
      <c r="G162"/>
      <c r="H162"/>
      <c r="I162"/>
      <c r="J162"/>
      <c r="K162"/>
      <c r="L162"/>
      <c r="M162"/>
      <c r="N162"/>
      <c r="O162"/>
      <c r="P162"/>
      <c r="Q162"/>
      <c r="R162"/>
      <c r="S162"/>
      <c r="T162"/>
      <c r="U162"/>
      <c r="V162"/>
      <c r="W162"/>
      <c r="X162"/>
      <c r="Y162"/>
      <c r="Z162"/>
      <c r="AA162"/>
      <c r="AB162"/>
      <c r="AC162"/>
    </row>
    <row r="163" spans="1:29" x14ac:dyDescent="0.3">
      <c r="A163"/>
      <c r="B163"/>
      <c r="C163"/>
      <c r="D163"/>
      <c r="E163"/>
      <c r="F163"/>
      <c r="G163"/>
      <c r="H163"/>
      <c r="I163"/>
      <c r="J163"/>
      <c r="K163"/>
      <c r="L163"/>
      <c r="M163"/>
      <c r="N163"/>
      <c r="O163"/>
      <c r="P163"/>
      <c r="Q163"/>
      <c r="R163"/>
      <c r="S163"/>
      <c r="T163"/>
      <c r="U163"/>
      <c r="V163"/>
      <c r="W163"/>
      <c r="X163"/>
      <c r="Y163"/>
      <c r="Z163"/>
      <c r="AA163"/>
      <c r="AB163"/>
      <c r="AC163"/>
    </row>
    <row r="164" spans="1:29" x14ac:dyDescent="0.3">
      <c r="A164"/>
      <c r="B164"/>
      <c r="C164"/>
      <c r="D164"/>
      <c r="E164"/>
      <c r="F164"/>
      <c r="G164"/>
      <c r="H164"/>
      <c r="I164"/>
      <c r="J164"/>
      <c r="K164"/>
      <c r="L164"/>
      <c r="M164"/>
      <c r="N164"/>
      <c r="O164"/>
      <c r="P164"/>
      <c r="Q164"/>
      <c r="R164"/>
      <c r="S164"/>
      <c r="T164"/>
      <c r="U164"/>
      <c r="V164"/>
      <c r="W164"/>
      <c r="X164"/>
      <c r="Y164"/>
      <c r="Z164"/>
      <c r="AA164"/>
      <c r="AB164"/>
      <c r="AC164"/>
    </row>
    <row r="165" spans="1:29" x14ac:dyDescent="0.3">
      <c r="A165"/>
      <c r="B165"/>
      <c r="C165"/>
      <c r="D165"/>
      <c r="E165"/>
      <c r="F165"/>
      <c r="G165"/>
      <c r="H165"/>
      <c r="I165"/>
      <c r="J165"/>
      <c r="K165"/>
      <c r="L165"/>
      <c r="M165"/>
      <c r="N165"/>
      <c r="O165"/>
      <c r="P165"/>
      <c r="Q165"/>
      <c r="R165"/>
      <c r="S165"/>
      <c r="T165"/>
      <c r="U165"/>
      <c r="V165"/>
      <c r="W165"/>
      <c r="X165"/>
      <c r="Y165"/>
      <c r="Z165"/>
      <c r="AA165"/>
      <c r="AB165"/>
      <c r="AC165"/>
    </row>
    <row r="166" spans="1:29" x14ac:dyDescent="0.3">
      <c r="A166"/>
      <c r="B166"/>
      <c r="C166"/>
      <c r="D166"/>
      <c r="E166"/>
      <c r="F166"/>
      <c r="G166"/>
      <c r="H166"/>
      <c r="I166"/>
      <c r="J166"/>
      <c r="K166"/>
      <c r="L166"/>
      <c r="M166"/>
      <c r="N166"/>
      <c r="O166"/>
      <c r="P166"/>
      <c r="Q166"/>
      <c r="R166"/>
      <c r="S166"/>
      <c r="T166"/>
      <c r="U166"/>
      <c r="V166"/>
      <c r="W166"/>
      <c r="X166"/>
      <c r="Y166"/>
      <c r="Z166"/>
      <c r="AA166"/>
      <c r="AB166"/>
      <c r="AC166"/>
    </row>
    <row r="167" spans="1:29" x14ac:dyDescent="0.3">
      <c r="A167"/>
      <c r="B167"/>
      <c r="C167"/>
      <c r="D167"/>
      <c r="E167"/>
      <c r="F167"/>
      <c r="G167"/>
      <c r="H167"/>
      <c r="I167"/>
      <c r="J167"/>
      <c r="K167"/>
      <c r="L167"/>
      <c r="M167"/>
      <c r="N167"/>
      <c r="O167"/>
      <c r="P167"/>
      <c r="Q167"/>
      <c r="R167"/>
      <c r="S167"/>
      <c r="T167"/>
      <c r="U167"/>
      <c r="V167"/>
      <c r="W167"/>
      <c r="X167"/>
      <c r="Y167"/>
      <c r="Z167"/>
      <c r="AA167"/>
      <c r="AB167"/>
      <c r="AC167"/>
    </row>
    <row r="168" spans="1:29" x14ac:dyDescent="0.3">
      <c r="A168"/>
      <c r="B168"/>
      <c r="C168"/>
      <c r="D168"/>
      <c r="E168"/>
      <c r="F168"/>
      <c r="G168"/>
      <c r="H168"/>
      <c r="I168"/>
      <c r="J168"/>
      <c r="K168"/>
      <c r="L168"/>
      <c r="M168"/>
      <c r="N168"/>
      <c r="O168"/>
      <c r="P168"/>
      <c r="Q168"/>
      <c r="R168"/>
      <c r="S168"/>
      <c r="T168"/>
      <c r="U168"/>
      <c r="V168"/>
      <c r="W168"/>
      <c r="X168"/>
      <c r="Y168"/>
      <c r="Z168"/>
      <c r="AA168"/>
      <c r="AB168"/>
      <c r="AC168"/>
    </row>
    <row r="169" spans="1:29" x14ac:dyDescent="0.3">
      <c r="A169"/>
      <c r="B169"/>
      <c r="C169"/>
      <c r="D169"/>
      <c r="E169"/>
      <c r="F169"/>
      <c r="G169"/>
      <c r="H169"/>
      <c r="I169"/>
      <c r="J169"/>
      <c r="K169"/>
      <c r="L169"/>
      <c r="M169"/>
      <c r="N169"/>
      <c r="O169"/>
      <c r="P169"/>
      <c r="Q169"/>
      <c r="R169"/>
      <c r="S169"/>
      <c r="T169"/>
      <c r="U169"/>
      <c r="V169"/>
      <c r="W169"/>
      <c r="X169"/>
      <c r="Y169"/>
      <c r="Z169"/>
      <c r="AA169"/>
      <c r="AB169"/>
      <c r="AC169"/>
    </row>
    <row r="170" spans="1:29" x14ac:dyDescent="0.3">
      <c r="A170"/>
      <c r="B170"/>
      <c r="C170"/>
      <c r="D170"/>
      <c r="E170"/>
      <c r="F170"/>
      <c r="G170"/>
      <c r="H170"/>
      <c r="I170"/>
      <c r="J170"/>
      <c r="K170"/>
      <c r="L170"/>
      <c r="M170"/>
      <c r="N170"/>
      <c r="O170"/>
      <c r="P170"/>
      <c r="Q170"/>
      <c r="R170"/>
      <c r="S170"/>
      <c r="T170"/>
      <c r="U170"/>
      <c r="V170"/>
      <c r="W170"/>
      <c r="X170"/>
      <c r="Y170"/>
      <c r="Z170"/>
      <c r="AA170"/>
      <c r="AB170"/>
      <c r="AC170"/>
    </row>
    <row r="171" spans="1:29" x14ac:dyDescent="0.3">
      <c r="A171"/>
      <c r="B171"/>
      <c r="C171"/>
      <c r="D171"/>
      <c r="E171"/>
      <c r="F171"/>
      <c r="G171"/>
      <c r="H171"/>
      <c r="I171"/>
      <c r="J171"/>
      <c r="K171"/>
      <c r="L171"/>
      <c r="M171"/>
      <c r="N171"/>
      <c r="O171"/>
      <c r="P171"/>
      <c r="Q171"/>
      <c r="R171"/>
      <c r="S171"/>
      <c r="T171"/>
      <c r="U171"/>
      <c r="V171"/>
      <c r="W171"/>
      <c r="X171"/>
      <c r="Y171"/>
      <c r="Z171"/>
      <c r="AA171"/>
      <c r="AB171"/>
      <c r="AC171"/>
    </row>
    <row r="172" spans="1:29" x14ac:dyDescent="0.3">
      <c r="A172"/>
      <c r="B172"/>
      <c r="C172"/>
      <c r="D172"/>
      <c r="E172"/>
      <c r="F172"/>
      <c r="G172"/>
      <c r="H172"/>
      <c r="I172"/>
      <c r="J172"/>
      <c r="K172"/>
      <c r="L172"/>
      <c r="M172"/>
      <c r="N172"/>
      <c r="O172"/>
      <c r="P172"/>
      <c r="Q172"/>
      <c r="R172"/>
      <c r="S172"/>
      <c r="T172"/>
      <c r="U172"/>
      <c r="V172"/>
      <c r="W172"/>
      <c r="X172"/>
      <c r="Y172"/>
      <c r="Z172"/>
      <c r="AA172"/>
      <c r="AB172"/>
      <c r="AC172"/>
    </row>
    <row r="173" spans="1:29" x14ac:dyDescent="0.3">
      <c r="A173"/>
      <c r="B173"/>
      <c r="C173"/>
      <c r="D173"/>
      <c r="E173"/>
      <c r="F173"/>
      <c r="G173"/>
      <c r="H173"/>
      <c r="I173"/>
      <c r="J173"/>
      <c r="K173"/>
      <c r="L173"/>
      <c r="M173"/>
      <c r="N173"/>
      <c r="O173"/>
      <c r="P173"/>
      <c r="Q173"/>
      <c r="R173"/>
      <c r="S173"/>
      <c r="T173"/>
      <c r="U173"/>
      <c r="V173"/>
      <c r="W173"/>
      <c r="X173"/>
      <c r="Y173"/>
      <c r="Z173"/>
      <c r="AA173"/>
      <c r="AB173"/>
      <c r="AC173"/>
    </row>
    <row r="174" spans="1:29" x14ac:dyDescent="0.3">
      <c r="A174"/>
      <c r="B174"/>
      <c r="C174"/>
      <c r="D174"/>
      <c r="E174"/>
      <c r="F174"/>
      <c r="G174"/>
      <c r="H174"/>
      <c r="I174"/>
      <c r="J174"/>
      <c r="K174"/>
      <c r="L174"/>
      <c r="M174"/>
      <c r="N174"/>
      <c r="O174"/>
      <c r="P174"/>
      <c r="Q174"/>
      <c r="R174"/>
      <c r="S174"/>
      <c r="T174"/>
      <c r="U174"/>
      <c r="V174"/>
      <c r="W174"/>
      <c r="X174"/>
      <c r="Y174"/>
      <c r="Z174"/>
      <c r="AA174"/>
      <c r="AB174"/>
      <c r="AC174"/>
    </row>
    <row r="175" spans="1:29" x14ac:dyDescent="0.3">
      <c r="A175"/>
      <c r="B175"/>
      <c r="C175"/>
      <c r="D175"/>
      <c r="E175"/>
      <c r="F175"/>
      <c r="G175"/>
      <c r="H175"/>
      <c r="I175"/>
      <c r="J175"/>
      <c r="K175"/>
      <c r="L175"/>
      <c r="M175"/>
      <c r="N175"/>
      <c r="O175"/>
      <c r="P175"/>
      <c r="Q175"/>
      <c r="R175"/>
      <c r="S175"/>
      <c r="T175"/>
      <c r="U175"/>
      <c r="V175"/>
      <c r="W175"/>
      <c r="X175"/>
      <c r="Y175"/>
      <c r="Z175"/>
      <c r="AA175"/>
      <c r="AB175"/>
      <c r="AC175"/>
    </row>
    <row r="176" spans="1:29" x14ac:dyDescent="0.3">
      <c r="A176"/>
      <c r="B176"/>
      <c r="C176"/>
      <c r="D176"/>
      <c r="E176"/>
      <c r="F176"/>
      <c r="G176"/>
      <c r="H176"/>
      <c r="I176"/>
      <c r="J176"/>
      <c r="K176"/>
      <c r="L176"/>
      <c r="M176"/>
      <c r="N176"/>
      <c r="O176"/>
      <c r="P176"/>
      <c r="Q176"/>
      <c r="R176"/>
      <c r="S176"/>
      <c r="T176"/>
      <c r="U176"/>
      <c r="V176"/>
      <c r="W176"/>
      <c r="X176"/>
      <c r="Y176"/>
      <c r="Z176"/>
      <c r="AA176"/>
      <c r="AB176"/>
      <c r="AC176"/>
    </row>
    <row r="177" spans="1:29" x14ac:dyDescent="0.3">
      <c r="A177"/>
      <c r="B177"/>
      <c r="C177"/>
      <c r="D177"/>
      <c r="E177"/>
      <c r="F177"/>
      <c r="G177"/>
      <c r="H177"/>
      <c r="I177"/>
      <c r="J177"/>
      <c r="K177"/>
      <c r="L177"/>
      <c r="M177"/>
      <c r="N177"/>
      <c r="O177"/>
      <c r="P177"/>
      <c r="Q177"/>
      <c r="R177"/>
      <c r="S177"/>
      <c r="T177"/>
      <c r="U177"/>
      <c r="V177"/>
      <c r="W177"/>
      <c r="X177"/>
      <c r="Y177"/>
      <c r="Z177"/>
      <c r="AA177"/>
      <c r="AB177"/>
      <c r="AC177"/>
    </row>
    <row r="178" spans="1:29" x14ac:dyDescent="0.3">
      <c r="A178"/>
      <c r="B178"/>
      <c r="C178"/>
      <c r="D178"/>
      <c r="E178"/>
      <c r="F178"/>
      <c r="G178"/>
      <c r="H178"/>
      <c r="I178"/>
      <c r="J178"/>
      <c r="K178"/>
      <c r="L178"/>
      <c r="M178"/>
      <c r="N178"/>
      <c r="O178"/>
      <c r="P178"/>
      <c r="Q178"/>
      <c r="R178"/>
      <c r="S178"/>
      <c r="T178"/>
      <c r="U178"/>
      <c r="V178"/>
      <c r="W178"/>
      <c r="X178"/>
      <c r="Y178"/>
      <c r="Z178"/>
      <c r="AA178"/>
      <c r="AB178"/>
      <c r="AC178"/>
    </row>
    <row r="179" spans="1:29" x14ac:dyDescent="0.3">
      <c r="A179"/>
      <c r="B179"/>
      <c r="C179"/>
      <c r="D179"/>
      <c r="E179"/>
      <c r="F179"/>
      <c r="G179"/>
      <c r="H179"/>
      <c r="I179"/>
      <c r="J179"/>
      <c r="K179"/>
      <c r="L179"/>
      <c r="M179"/>
      <c r="N179"/>
      <c r="O179"/>
      <c r="P179"/>
      <c r="Q179"/>
      <c r="R179"/>
      <c r="S179"/>
      <c r="T179"/>
      <c r="U179"/>
      <c r="V179"/>
      <c r="W179"/>
      <c r="X179"/>
      <c r="Y179"/>
      <c r="Z179"/>
      <c r="AA179"/>
      <c r="AB179"/>
      <c r="AC179"/>
    </row>
    <row r="180" spans="1:29" x14ac:dyDescent="0.3">
      <c r="A180"/>
      <c r="B180"/>
      <c r="C180"/>
      <c r="D180"/>
      <c r="E180"/>
      <c r="F180"/>
      <c r="G180"/>
      <c r="H180"/>
      <c r="I180"/>
      <c r="J180"/>
      <c r="K180"/>
      <c r="L180"/>
      <c r="M180"/>
      <c r="N180"/>
      <c r="O180"/>
      <c r="P180"/>
      <c r="Q180"/>
      <c r="R180"/>
      <c r="S180"/>
      <c r="T180"/>
      <c r="U180"/>
      <c r="V180"/>
      <c r="W180"/>
      <c r="X180"/>
      <c r="Y180"/>
      <c r="Z180"/>
      <c r="AA180"/>
      <c r="AB180"/>
      <c r="AC180"/>
    </row>
    <row r="181" spans="1:29" x14ac:dyDescent="0.3">
      <c r="A181"/>
      <c r="B181"/>
      <c r="C181"/>
      <c r="D181"/>
      <c r="E181"/>
      <c r="F181"/>
      <c r="G181"/>
      <c r="H181"/>
      <c r="I181"/>
      <c r="J181"/>
      <c r="K181"/>
      <c r="L181"/>
      <c r="M181"/>
      <c r="N181"/>
      <c r="O181"/>
      <c r="P181"/>
      <c r="Q181"/>
      <c r="R181"/>
      <c r="S181"/>
      <c r="T181"/>
      <c r="U181"/>
      <c r="V181"/>
      <c r="W181"/>
      <c r="X181"/>
      <c r="Y181"/>
      <c r="Z181"/>
      <c r="AA181"/>
      <c r="AB181"/>
      <c r="AC181"/>
    </row>
    <row r="182" spans="1:29" x14ac:dyDescent="0.3">
      <c r="A182"/>
      <c r="B182"/>
      <c r="C182"/>
      <c r="D182"/>
      <c r="E182"/>
      <c r="F182"/>
      <c r="G182"/>
      <c r="H182"/>
      <c r="I182"/>
      <c r="J182"/>
      <c r="K182"/>
      <c r="L182"/>
      <c r="M182"/>
      <c r="N182"/>
      <c r="O182"/>
      <c r="P182"/>
      <c r="Q182"/>
      <c r="R182"/>
      <c r="S182"/>
      <c r="T182"/>
      <c r="U182"/>
      <c r="V182"/>
      <c r="W182"/>
      <c r="X182"/>
      <c r="Y182"/>
      <c r="Z182"/>
      <c r="AA182"/>
      <c r="AB182"/>
      <c r="AC182"/>
    </row>
    <row r="183" spans="1:29" x14ac:dyDescent="0.3">
      <c r="A183"/>
      <c r="B183"/>
      <c r="C183"/>
      <c r="D183"/>
      <c r="E183"/>
      <c r="F183"/>
      <c r="G183"/>
      <c r="H183"/>
      <c r="I183"/>
      <c r="J183"/>
      <c r="K183"/>
      <c r="L183"/>
      <c r="M183"/>
      <c r="N183"/>
      <c r="O183"/>
      <c r="P183"/>
      <c r="Q183"/>
      <c r="R183"/>
      <c r="S183"/>
      <c r="T183"/>
      <c r="U183"/>
      <c r="V183"/>
      <c r="W183"/>
      <c r="X183"/>
      <c r="Y183"/>
      <c r="Z183"/>
      <c r="AA183"/>
      <c r="AB183"/>
      <c r="AC183"/>
    </row>
    <row r="184" spans="1:29" x14ac:dyDescent="0.3">
      <c r="A184"/>
      <c r="B184"/>
      <c r="C184"/>
      <c r="D184"/>
      <c r="E184"/>
      <c r="F184"/>
      <c r="G184"/>
      <c r="H184"/>
      <c r="I184"/>
      <c r="J184"/>
      <c r="K184"/>
      <c r="L184"/>
      <c r="M184"/>
      <c r="N184"/>
      <c r="O184"/>
      <c r="P184"/>
      <c r="Q184"/>
      <c r="R184"/>
      <c r="S184"/>
      <c r="T184"/>
      <c r="U184"/>
      <c r="V184"/>
      <c r="W184"/>
      <c r="X184"/>
      <c r="Y184"/>
      <c r="Z184"/>
      <c r="AA184"/>
      <c r="AB184"/>
      <c r="AC184"/>
    </row>
    <row r="185" spans="1:29" x14ac:dyDescent="0.3">
      <c r="A185"/>
      <c r="B185"/>
      <c r="C185"/>
      <c r="D185"/>
      <c r="E185"/>
      <c r="F185"/>
      <c r="G185"/>
      <c r="H185"/>
      <c r="I185"/>
      <c r="J185"/>
      <c r="K185"/>
      <c r="L185"/>
      <c r="M185"/>
      <c r="N185"/>
      <c r="O185"/>
      <c r="P185"/>
      <c r="Q185"/>
      <c r="R185"/>
      <c r="S185"/>
      <c r="T185"/>
      <c r="U185"/>
      <c r="V185"/>
      <c r="W185"/>
      <c r="X185"/>
      <c r="Y185"/>
      <c r="Z185"/>
      <c r="AA185"/>
      <c r="AB185"/>
      <c r="AC185"/>
    </row>
    <row r="186" spans="1:29" x14ac:dyDescent="0.3">
      <c r="A186"/>
      <c r="B186"/>
      <c r="C186"/>
      <c r="D186"/>
      <c r="E186"/>
      <c r="F186"/>
      <c r="G186"/>
      <c r="H186"/>
      <c r="I186"/>
      <c r="J186"/>
      <c r="K186"/>
      <c r="L186"/>
      <c r="M186"/>
      <c r="N186"/>
      <c r="O186"/>
      <c r="P186"/>
      <c r="Q186"/>
      <c r="R186"/>
      <c r="S186"/>
      <c r="T186"/>
      <c r="U186"/>
      <c r="V186"/>
      <c r="W186"/>
      <c r="X186"/>
      <c r="Y186"/>
      <c r="Z186"/>
      <c r="AA186"/>
      <c r="AB186"/>
      <c r="AC186"/>
    </row>
    <row r="187" spans="1:29" x14ac:dyDescent="0.3">
      <c r="A187"/>
      <c r="B187"/>
      <c r="C187"/>
      <c r="D187"/>
      <c r="E187"/>
      <c r="F187"/>
      <c r="G187"/>
      <c r="H187"/>
      <c r="I187"/>
      <c r="J187"/>
      <c r="K187"/>
      <c r="L187"/>
      <c r="M187"/>
      <c r="N187"/>
      <c r="O187"/>
      <c r="P187"/>
      <c r="Q187"/>
      <c r="R187"/>
      <c r="S187"/>
      <c r="T187"/>
      <c r="U187"/>
      <c r="V187"/>
      <c r="W187"/>
      <c r="X187"/>
      <c r="Y187"/>
      <c r="Z187"/>
      <c r="AA187"/>
      <c r="AB187"/>
      <c r="AC187"/>
    </row>
    <row r="188" spans="1:29" x14ac:dyDescent="0.3">
      <c r="A188"/>
      <c r="B188"/>
      <c r="C188"/>
      <c r="D188"/>
      <c r="E188"/>
      <c r="F188"/>
      <c r="G188"/>
      <c r="H188"/>
      <c r="I188"/>
      <c r="J188"/>
      <c r="K188"/>
      <c r="L188"/>
      <c r="M188"/>
      <c r="N188"/>
      <c r="O188"/>
      <c r="P188"/>
      <c r="Q188"/>
      <c r="R188"/>
      <c r="S188"/>
      <c r="T188"/>
      <c r="U188"/>
      <c r="V188"/>
      <c r="W188"/>
      <c r="X188"/>
      <c r="Y188"/>
      <c r="Z188"/>
      <c r="AA188"/>
      <c r="AB188"/>
      <c r="AC188"/>
    </row>
    <row r="189" spans="1:29" x14ac:dyDescent="0.3">
      <c r="A189"/>
      <c r="B189"/>
      <c r="C189"/>
      <c r="D189"/>
      <c r="E189"/>
      <c r="F189"/>
      <c r="G189"/>
      <c r="H189"/>
      <c r="I189"/>
      <c r="J189"/>
      <c r="K189"/>
      <c r="L189"/>
      <c r="M189"/>
      <c r="N189"/>
      <c r="O189"/>
      <c r="P189"/>
      <c r="Q189"/>
      <c r="R189"/>
      <c r="S189"/>
      <c r="T189"/>
      <c r="U189"/>
      <c r="V189"/>
      <c r="W189"/>
      <c r="X189"/>
      <c r="Y189"/>
      <c r="Z189"/>
      <c r="AA189"/>
      <c r="AB189"/>
      <c r="AC189"/>
    </row>
    <row r="190" spans="1:29" x14ac:dyDescent="0.3">
      <c r="A190"/>
      <c r="B190"/>
      <c r="C190"/>
      <c r="D190"/>
      <c r="E190"/>
      <c r="F190"/>
      <c r="G190"/>
      <c r="H190"/>
      <c r="I190"/>
      <c r="J190"/>
      <c r="K190"/>
      <c r="L190"/>
      <c r="M190"/>
      <c r="N190"/>
      <c r="O190"/>
      <c r="P190"/>
      <c r="Q190"/>
      <c r="R190"/>
      <c r="S190"/>
      <c r="T190"/>
      <c r="U190"/>
      <c r="V190"/>
      <c r="W190"/>
      <c r="X190"/>
      <c r="Y190"/>
      <c r="Z190"/>
      <c r="AA190"/>
      <c r="AB190"/>
      <c r="AC190"/>
    </row>
    <row r="191" spans="1:29" x14ac:dyDescent="0.3">
      <c r="A191"/>
      <c r="B191"/>
      <c r="C191"/>
      <c r="D191"/>
      <c r="E191"/>
      <c r="F191"/>
      <c r="G191"/>
      <c r="H191"/>
      <c r="I191"/>
      <c r="J191"/>
      <c r="K191"/>
      <c r="L191"/>
      <c r="M191"/>
      <c r="N191"/>
      <c r="O191"/>
      <c r="P191"/>
      <c r="Q191"/>
      <c r="R191"/>
      <c r="S191"/>
      <c r="T191"/>
      <c r="U191"/>
      <c r="V191"/>
      <c r="W191"/>
      <c r="X191"/>
      <c r="Y191"/>
      <c r="Z191"/>
      <c r="AA191"/>
      <c r="AB191"/>
      <c r="AC191"/>
    </row>
    <row r="192" spans="1:29" x14ac:dyDescent="0.3">
      <c r="A192"/>
      <c r="B192"/>
      <c r="C192"/>
      <c r="D192"/>
      <c r="E192"/>
      <c r="F192"/>
      <c r="G192"/>
      <c r="H192"/>
      <c r="I192"/>
      <c r="J192"/>
      <c r="K192"/>
      <c r="L192"/>
      <c r="M192"/>
      <c r="N192"/>
      <c r="O192"/>
      <c r="P192"/>
      <c r="Q192"/>
      <c r="R192"/>
      <c r="S192"/>
      <c r="T192"/>
      <c r="U192"/>
      <c r="V192"/>
      <c r="W192"/>
      <c r="X192"/>
      <c r="Y192"/>
      <c r="Z192"/>
      <c r="AA192"/>
      <c r="AB192"/>
      <c r="AC192"/>
    </row>
    <row r="193" spans="1:29" x14ac:dyDescent="0.3">
      <c r="A193"/>
      <c r="B193"/>
      <c r="C193"/>
      <c r="D193"/>
      <c r="E193"/>
      <c r="F193"/>
      <c r="G193"/>
      <c r="H193"/>
      <c r="I193"/>
      <c r="J193"/>
      <c r="K193"/>
      <c r="L193"/>
      <c r="M193"/>
      <c r="N193"/>
      <c r="O193"/>
      <c r="P193"/>
      <c r="Q193"/>
      <c r="R193"/>
      <c r="S193"/>
      <c r="T193"/>
      <c r="U193"/>
      <c r="V193"/>
      <c r="W193"/>
      <c r="X193"/>
      <c r="Y193"/>
      <c r="Z193"/>
      <c r="AA193"/>
      <c r="AB193"/>
      <c r="AC193"/>
    </row>
    <row r="194" spans="1:29" x14ac:dyDescent="0.3">
      <c r="A194"/>
      <c r="B194"/>
      <c r="C194"/>
      <c r="D194"/>
      <c r="E194"/>
      <c r="F194"/>
      <c r="G194"/>
      <c r="H194"/>
      <c r="I194"/>
      <c r="J194"/>
      <c r="K194"/>
      <c r="L194"/>
      <c r="M194"/>
      <c r="N194"/>
      <c r="O194"/>
      <c r="P194"/>
      <c r="Q194"/>
      <c r="R194"/>
      <c r="S194"/>
      <c r="T194"/>
      <c r="U194"/>
      <c r="V194"/>
      <c r="W194"/>
      <c r="X194"/>
      <c r="Y194"/>
      <c r="Z194"/>
      <c r="AA194"/>
      <c r="AB194"/>
      <c r="AC194"/>
    </row>
    <row r="195" spans="1:29" x14ac:dyDescent="0.3">
      <c r="A195"/>
      <c r="B195"/>
      <c r="C195"/>
      <c r="D195"/>
      <c r="E195"/>
      <c r="F195"/>
      <c r="G195"/>
      <c r="H195"/>
      <c r="I195"/>
      <c r="J195"/>
      <c r="K195"/>
      <c r="L195"/>
      <c r="M195"/>
      <c r="N195"/>
      <c r="O195"/>
      <c r="P195"/>
      <c r="Q195"/>
      <c r="R195"/>
      <c r="S195"/>
      <c r="T195"/>
      <c r="U195"/>
      <c r="V195"/>
      <c r="W195"/>
      <c r="X195"/>
      <c r="Y195"/>
      <c r="Z195"/>
      <c r="AA195"/>
      <c r="AB195"/>
      <c r="AC195"/>
    </row>
    <row r="196" spans="1:29" x14ac:dyDescent="0.3">
      <c r="A196"/>
      <c r="B196"/>
      <c r="C196"/>
      <c r="D196"/>
      <c r="E196"/>
      <c r="F196"/>
      <c r="G196"/>
      <c r="H196"/>
      <c r="I196"/>
      <c r="J196"/>
      <c r="K196"/>
      <c r="L196"/>
      <c r="M196"/>
      <c r="N196"/>
      <c r="O196"/>
      <c r="P196"/>
      <c r="Q196"/>
      <c r="R196"/>
      <c r="S196"/>
      <c r="T196"/>
      <c r="U196"/>
      <c r="V196"/>
      <c r="W196"/>
      <c r="X196"/>
      <c r="Y196"/>
      <c r="Z196"/>
      <c r="AA196"/>
      <c r="AB196"/>
      <c r="AC196"/>
    </row>
    <row r="197" spans="1:29" x14ac:dyDescent="0.3">
      <c r="A197"/>
      <c r="B197"/>
      <c r="C197"/>
      <c r="D197"/>
      <c r="E197"/>
      <c r="F197"/>
      <c r="G197"/>
      <c r="H197"/>
      <c r="I197"/>
      <c r="J197"/>
      <c r="K197"/>
      <c r="L197"/>
      <c r="M197"/>
      <c r="N197"/>
      <c r="O197"/>
      <c r="P197"/>
      <c r="Q197"/>
      <c r="R197"/>
      <c r="S197"/>
      <c r="T197"/>
      <c r="U197"/>
      <c r="V197"/>
      <c r="W197"/>
      <c r="X197"/>
      <c r="Y197"/>
      <c r="Z197"/>
      <c r="AA197"/>
      <c r="AB197"/>
      <c r="AC197"/>
    </row>
    <row r="198" spans="1:29" x14ac:dyDescent="0.3">
      <c r="A198"/>
      <c r="B198"/>
      <c r="C198"/>
      <c r="D198"/>
      <c r="E198"/>
      <c r="F198"/>
      <c r="G198"/>
      <c r="H198"/>
      <c r="I198"/>
      <c r="J198"/>
      <c r="K198"/>
      <c r="L198"/>
      <c r="M198"/>
      <c r="N198"/>
      <c r="O198"/>
      <c r="P198"/>
      <c r="Q198"/>
      <c r="R198"/>
      <c r="S198"/>
      <c r="T198"/>
      <c r="U198"/>
      <c r="V198"/>
      <c r="W198"/>
      <c r="X198"/>
      <c r="Y198"/>
      <c r="Z198"/>
      <c r="AA198"/>
      <c r="AB198"/>
      <c r="AC198"/>
    </row>
    <row r="199" spans="1:29" x14ac:dyDescent="0.3">
      <c r="A199"/>
      <c r="B199"/>
      <c r="C199"/>
      <c r="D199"/>
      <c r="E199"/>
      <c r="F199"/>
      <c r="G199"/>
      <c r="H199"/>
      <c r="I199"/>
      <c r="J199"/>
      <c r="K199"/>
      <c r="L199"/>
      <c r="M199"/>
      <c r="N199"/>
      <c r="O199"/>
      <c r="P199"/>
      <c r="Q199"/>
      <c r="R199"/>
      <c r="S199"/>
      <c r="T199"/>
      <c r="U199"/>
      <c r="V199"/>
      <c r="W199"/>
      <c r="X199"/>
      <c r="Y199"/>
      <c r="Z199"/>
      <c r="AA199"/>
      <c r="AB199"/>
      <c r="AC199"/>
    </row>
    <row r="200" spans="1:29" x14ac:dyDescent="0.3">
      <c r="A200"/>
      <c r="B200"/>
      <c r="C200"/>
      <c r="D200"/>
      <c r="E200"/>
      <c r="F200"/>
      <c r="G200"/>
      <c r="H200"/>
      <c r="I200"/>
      <c r="J200"/>
      <c r="K200"/>
      <c r="L200"/>
      <c r="M200"/>
      <c r="N200"/>
      <c r="O200"/>
      <c r="P200"/>
      <c r="Q200"/>
      <c r="R200"/>
      <c r="S200"/>
      <c r="T200"/>
      <c r="U200"/>
      <c r="V200"/>
      <c r="W200"/>
      <c r="X200"/>
      <c r="Y200"/>
      <c r="Z200"/>
      <c r="AA200"/>
      <c r="AB200"/>
      <c r="AC200"/>
    </row>
    <row r="201" spans="1:29" x14ac:dyDescent="0.3">
      <c r="A201"/>
      <c r="B201"/>
      <c r="C201"/>
      <c r="D201"/>
      <c r="E201"/>
      <c r="F201"/>
      <c r="G201"/>
      <c r="H201"/>
      <c r="I201"/>
      <c r="J201"/>
      <c r="K201"/>
      <c r="L201"/>
      <c r="M201"/>
      <c r="N201"/>
      <c r="O201"/>
      <c r="P201"/>
      <c r="Q201"/>
      <c r="R201"/>
      <c r="S201"/>
      <c r="T201"/>
      <c r="U201"/>
      <c r="V201"/>
      <c r="W201"/>
      <c r="X201"/>
      <c r="Y201"/>
      <c r="Z201"/>
      <c r="AA201"/>
      <c r="AB201"/>
      <c r="AC201"/>
    </row>
    <row r="202" spans="1:29" x14ac:dyDescent="0.3">
      <c r="A202"/>
      <c r="B202"/>
      <c r="C202"/>
      <c r="D202"/>
      <c r="E202"/>
      <c r="F202"/>
      <c r="G202"/>
      <c r="H202"/>
      <c r="I202"/>
      <c r="J202"/>
      <c r="K202"/>
      <c r="L202"/>
      <c r="M202"/>
      <c r="N202"/>
      <c r="O202"/>
      <c r="P202"/>
      <c r="Q202"/>
      <c r="R202"/>
      <c r="S202"/>
      <c r="T202"/>
      <c r="U202"/>
      <c r="V202"/>
      <c r="W202"/>
      <c r="X202"/>
      <c r="Y202"/>
      <c r="Z202"/>
      <c r="AA202"/>
      <c r="AB202"/>
      <c r="AC202"/>
    </row>
    <row r="203" spans="1:29" x14ac:dyDescent="0.3">
      <c r="A203"/>
      <c r="B203"/>
      <c r="C203"/>
      <c r="D203"/>
      <c r="E203"/>
      <c r="F203"/>
      <c r="G203"/>
      <c r="H203"/>
      <c r="I203"/>
      <c r="J203"/>
      <c r="K203"/>
      <c r="L203"/>
      <c r="M203"/>
      <c r="N203"/>
      <c r="O203"/>
      <c r="P203"/>
      <c r="Q203"/>
      <c r="R203"/>
      <c r="S203"/>
      <c r="T203"/>
      <c r="U203"/>
      <c r="V203"/>
      <c r="W203"/>
      <c r="X203"/>
      <c r="Y203"/>
      <c r="Z203"/>
      <c r="AA203"/>
      <c r="AB203"/>
      <c r="AC203"/>
    </row>
    <row r="204" spans="1:29" x14ac:dyDescent="0.3">
      <c r="A204"/>
      <c r="B204"/>
      <c r="C204"/>
      <c r="D204"/>
      <c r="E204"/>
      <c r="F204"/>
      <c r="G204"/>
      <c r="H204"/>
      <c r="I204"/>
      <c r="J204"/>
      <c r="K204"/>
      <c r="L204"/>
      <c r="M204"/>
      <c r="N204"/>
      <c r="O204"/>
      <c r="P204"/>
      <c r="Q204"/>
      <c r="R204"/>
      <c r="S204"/>
      <c r="T204"/>
      <c r="U204"/>
      <c r="V204"/>
      <c r="W204"/>
      <c r="X204"/>
      <c r="Y204"/>
      <c r="Z204"/>
      <c r="AA204"/>
      <c r="AB204"/>
      <c r="AC204"/>
    </row>
    <row r="205" spans="1:29" x14ac:dyDescent="0.3">
      <c r="A205"/>
      <c r="B205"/>
      <c r="C205"/>
      <c r="D205"/>
      <c r="E205"/>
      <c r="F205"/>
      <c r="G205"/>
      <c r="H205"/>
      <c r="I205"/>
      <c r="J205"/>
      <c r="K205"/>
      <c r="L205"/>
      <c r="M205"/>
      <c r="N205"/>
      <c r="O205"/>
      <c r="P205"/>
      <c r="Q205"/>
      <c r="R205"/>
      <c r="S205"/>
      <c r="T205"/>
      <c r="U205"/>
      <c r="V205"/>
      <c r="W205"/>
      <c r="X205"/>
      <c r="Y205"/>
      <c r="Z205"/>
      <c r="AA205"/>
      <c r="AB205"/>
      <c r="AC205"/>
    </row>
    <row r="206" spans="1:29" x14ac:dyDescent="0.3">
      <c r="A206"/>
      <c r="B206"/>
      <c r="C206"/>
      <c r="D206"/>
      <c r="E206"/>
      <c r="F206"/>
      <c r="G206"/>
      <c r="H206"/>
      <c r="I206"/>
      <c r="J206"/>
      <c r="K206"/>
      <c r="L206"/>
      <c r="M206"/>
      <c r="N206"/>
      <c r="O206"/>
      <c r="P206"/>
      <c r="Q206"/>
      <c r="R206"/>
      <c r="S206"/>
      <c r="T206"/>
      <c r="U206"/>
      <c r="V206"/>
      <c r="W206"/>
      <c r="X206"/>
      <c r="Y206"/>
      <c r="Z206"/>
      <c r="AA206"/>
      <c r="AB206"/>
      <c r="AC206"/>
    </row>
    <row r="207" spans="1:29" x14ac:dyDescent="0.3">
      <c r="A207"/>
      <c r="B207"/>
      <c r="C207"/>
      <c r="D207"/>
      <c r="E207"/>
      <c r="F207"/>
      <c r="G207"/>
      <c r="H207"/>
      <c r="I207"/>
      <c r="J207"/>
      <c r="K207"/>
      <c r="L207"/>
      <c r="M207"/>
      <c r="N207"/>
      <c r="O207"/>
      <c r="P207"/>
      <c r="Q207"/>
      <c r="R207"/>
      <c r="S207"/>
      <c r="T207"/>
      <c r="U207"/>
      <c r="V207"/>
      <c r="W207"/>
      <c r="X207"/>
      <c r="Y207"/>
      <c r="Z207"/>
      <c r="AA207"/>
      <c r="AB207"/>
      <c r="AC207"/>
    </row>
    <row r="208" spans="1:29" x14ac:dyDescent="0.3">
      <c r="A208"/>
      <c r="B208"/>
      <c r="C208"/>
      <c r="D208"/>
      <c r="E208"/>
      <c r="F208"/>
      <c r="G208"/>
      <c r="H208"/>
      <c r="I208"/>
      <c r="J208"/>
      <c r="K208"/>
      <c r="L208"/>
      <c r="M208"/>
      <c r="N208"/>
      <c r="O208"/>
      <c r="P208"/>
      <c r="Q208"/>
      <c r="R208"/>
      <c r="S208"/>
      <c r="T208"/>
      <c r="U208"/>
      <c r="V208"/>
      <c r="W208"/>
      <c r="X208"/>
      <c r="Y208"/>
      <c r="Z208"/>
      <c r="AA208"/>
      <c r="AB208"/>
      <c r="AC208"/>
    </row>
    <row r="209" spans="1:29" x14ac:dyDescent="0.3">
      <c r="A209"/>
      <c r="B209"/>
      <c r="C209"/>
      <c r="D209"/>
      <c r="E209"/>
      <c r="F209"/>
      <c r="G209"/>
      <c r="H209"/>
      <c r="I209"/>
      <c r="J209"/>
      <c r="K209"/>
      <c r="L209"/>
      <c r="M209"/>
      <c r="N209"/>
      <c r="O209"/>
      <c r="P209"/>
      <c r="Q209"/>
      <c r="R209"/>
      <c r="S209"/>
      <c r="T209"/>
      <c r="U209"/>
      <c r="V209"/>
      <c r="W209"/>
      <c r="X209"/>
      <c r="Y209"/>
      <c r="Z209"/>
      <c r="AA209"/>
      <c r="AB209"/>
      <c r="AC209"/>
    </row>
    <row r="210" spans="1:29" x14ac:dyDescent="0.3">
      <c r="A210"/>
      <c r="B210"/>
      <c r="C210"/>
      <c r="D210"/>
      <c r="E210"/>
      <c r="F210"/>
      <c r="G210"/>
      <c r="H210"/>
      <c r="I210"/>
      <c r="J210"/>
      <c r="K210"/>
      <c r="L210"/>
      <c r="M210"/>
      <c r="N210"/>
      <c r="O210"/>
      <c r="P210"/>
      <c r="Q210"/>
      <c r="R210"/>
      <c r="S210"/>
      <c r="T210"/>
      <c r="U210"/>
      <c r="V210"/>
      <c r="W210"/>
      <c r="X210"/>
      <c r="Y210"/>
      <c r="Z210"/>
      <c r="AA210"/>
      <c r="AB210"/>
      <c r="AC210"/>
    </row>
    <row r="211" spans="1:29" x14ac:dyDescent="0.3">
      <c r="A211"/>
      <c r="B211"/>
      <c r="C211"/>
      <c r="D211"/>
      <c r="E211"/>
      <c r="F211"/>
      <c r="G211"/>
      <c r="H211"/>
      <c r="I211"/>
      <c r="J211"/>
      <c r="K211"/>
      <c r="L211"/>
      <c r="M211"/>
      <c r="N211"/>
      <c r="O211"/>
      <c r="P211"/>
      <c r="Q211"/>
      <c r="R211"/>
      <c r="S211"/>
      <c r="T211"/>
      <c r="U211"/>
      <c r="V211"/>
      <c r="W211"/>
      <c r="X211"/>
      <c r="Y211"/>
      <c r="Z211"/>
      <c r="AA211"/>
      <c r="AB211"/>
      <c r="AC211"/>
    </row>
    <row r="212" spans="1:29" x14ac:dyDescent="0.3">
      <c r="A212"/>
      <c r="B212"/>
      <c r="C212"/>
      <c r="D212"/>
      <c r="E212"/>
      <c r="F212"/>
      <c r="G212"/>
      <c r="H212"/>
      <c r="I212"/>
      <c r="J212"/>
      <c r="K212"/>
      <c r="L212"/>
      <c r="M212"/>
      <c r="N212"/>
      <c r="O212"/>
      <c r="P212"/>
      <c r="Q212"/>
      <c r="R212"/>
      <c r="S212"/>
      <c r="T212"/>
      <c r="U212"/>
      <c r="V212"/>
      <c r="W212"/>
      <c r="X212"/>
      <c r="Y212"/>
      <c r="Z212"/>
      <c r="AA212"/>
      <c r="AB212"/>
      <c r="AC212"/>
    </row>
    <row r="213" spans="1:29" x14ac:dyDescent="0.3">
      <c r="A213"/>
      <c r="B213"/>
      <c r="C213"/>
      <c r="D213"/>
      <c r="E213"/>
      <c r="F213"/>
      <c r="G213"/>
      <c r="H213"/>
      <c r="I213"/>
      <c r="J213"/>
      <c r="K213"/>
      <c r="L213"/>
      <c r="M213"/>
      <c r="N213"/>
      <c r="O213"/>
      <c r="P213"/>
      <c r="Q213"/>
      <c r="R213"/>
      <c r="S213"/>
      <c r="T213"/>
      <c r="U213"/>
      <c r="V213"/>
      <c r="W213"/>
      <c r="X213"/>
      <c r="Y213"/>
      <c r="Z213"/>
      <c r="AA213"/>
      <c r="AB213"/>
      <c r="AC213"/>
    </row>
    <row r="214" spans="1:29" x14ac:dyDescent="0.3">
      <c r="A214"/>
      <c r="B214"/>
      <c r="C214"/>
      <c r="D214"/>
      <c r="E214"/>
      <c r="F214"/>
      <c r="G214"/>
      <c r="H214"/>
      <c r="I214"/>
      <c r="J214"/>
      <c r="K214"/>
      <c r="L214"/>
      <c r="M214"/>
      <c r="N214"/>
      <c r="O214"/>
      <c r="P214"/>
      <c r="Q214"/>
      <c r="R214"/>
      <c r="S214"/>
      <c r="T214"/>
      <c r="U214"/>
      <c r="V214"/>
      <c r="W214"/>
      <c r="X214"/>
      <c r="Y214"/>
      <c r="Z214"/>
      <c r="AA214"/>
      <c r="AB214"/>
      <c r="AC214"/>
    </row>
    <row r="215" spans="1:29" x14ac:dyDescent="0.3">
      <c r="A215"/>
      <c r="B215"/>
      <c r="C215"/>
      <c r="D215"/>
      <c r="E215"/>
      <c r="F215"/>
      <c r="G215"/>
      <c r="H215"/>
      <c r="I215"/>
      <c r="J215"/>
      <c r="K215"/>
      <c r="L215"/>
      <c r="M215"/>
      <c r="N215"/>
      <c r="O215"/>
      <c r="P215"/>
      <c r="Q215"/>
      <c r="R215"/>
      <c r="S215"/>
      <c r="T215"/>
      <c r="U215"/>
      <c r="V215"/>
      <c r="W215"/>
      <c r="X215"/>
      <c r="Y215"/>
      <c r="Z215"/>
      <c r="AA215"/>
      <c r="AB215"/>
      <c r="AC215"/>
    </row>
    <row r="216" spans="1:29" x14ac:dyDescent="0.3">
      <c r="A216"/>
      <c r="B216"/>
      <c r="C216"/>
      <c r="D216"/>
      <c r="E216"/>
      <c r="F216"/>
      <c r="G216"/>
      <c r="H216"/>
      <c r="I216"/>
      <c r="J216"/>
      <c r="K216"/>
      <c r="L216"/>
      <c r="M216"/>
      <c r="N216"/>
      <c r="O216"/>
      <c r="P216"/>
      <c r="Q216"/>
      <c r="R216"/>
      <c r="S216"/>
      <c r="T216"/>
      <c r="U216"/>
      <c r="V216"/>
      <c r="W216"/>
      <c r="X216"/>
      <c r="Y216"/>
      <c r="Z216"/>
      <c r="AA216"/>
      <c r="AB216"/>
      <c r="AC216"/>
    </row>
    <row r="217" spans="1:29" x14ac:dyDescent="0.3">
      <c r="A217"/>
      <c r="B217"/>
      <c r="C217"/>
      <c r="D217"/>
      <c r="E217"/>
      <c r="F217"/>
      <c r="G217"/>
      <c r="H217"/>
      <c r="I217"/>
      <c r="J217"/>
      <c r="K217"/>
      <c r="L217"/>
      <c r="M217"/>
      <c r="N217"/>
      <c r="O217"/>
      <c r="P217"/>
      <c r="Q217"/>
      <c r="R217"/>
      <c r="S217"/>
      <c r="T217"/>
      <c r="U217"/>
      <c r="V217"/>
      <c r="W217"/>
      <c r="X217"/>
      <c r="Y217"/>
      <c r="Z217"/>
      <c r="AA217"/>
      <c r="AB217"/>
      <c r="AC217"/>
    </row>
    <row r="218" spans="1:29" x14ac:dyDescent="0.3">
      <c r="A218"/>
      <c r="B218"/>
      <c r="C218"/>
      <c r="D218"/>
      <c r="E218"/>
      <c r="F218"/>
      <c r="G218"/>
      <c r="H218"/>
      <c r="I218"/>
      <c r="J218"/>
      <c r="K218"/>
      <c r="L218"/>
      <c r="M218"/>
      <c r="N218"/>
      <c r="O218"/>
      <c r="P218"/>
      <c r="Q218"/>
      <c r="R218"/>
      <c r="S218"/>
      <c r="T218"/>
      <c r="U218"/>
      <c r="V218"/>
      <c r="W218"/>
      <c r="X218"/>
      <c r="Y218"/>
      <c r="Z218"/>
      <c r="AA218"/>
      <c r="AB218"/>
      <c r="AC218"/>
    </row>
    <row r="219" spans="1:29" x14ac:dyDescent="0.3">
      <c r="A219"/>
      <c r="B219"/>
      <c r="C219"/>
      <c r="D219"/>
      <c r="E219"/>
      <c r="F219"/>
      <c r="G219"/>
      <c r="H219"/>
      <c r="I219"/>
      <c r="J219"/>
      <c r="K219"/>
      <c r="L219"/>
      <c r="M219"/>
      <c r="N219"/>
      <c r="O219"/>
      <c r="P219"/>
      <c r="Q219"/>
      <c r="R219"/>
      <c r="S219"/>
      <c r="T219"/>
      <c r="U219"/>
      <c r="V219"/>
      <c r="W219"/>
      <c r="X219"/>
      <c r="Y219"/>
      <c r="Z219"/>
      <c r="AA219"/>
      <c r="AB219"/>
      <c r="AC219"/>
    </row>
    <row r="220" spans="1:29" x14ac:dyDescent="0.3">
      <c r="A220"/>
      <c r="B220"/>
      <c r="C220"/>
      <c r="D220"/>
      <c r="E220"/>
      <c r="F220"/>
      <c r="G220"/>
      <c r="H220"/>
      <c r="I220"/>
      <c r="J220"/>
      <c r="K220"/>
      <c r="L220"/>
      <c r="M220"/>
      <c r="N220"/>
      <c r="O220"/>
      <c r="P220"/>
      <c r="Q220"/>
      <c r="R220"/>
      <c r="S220"/>
      <c r="T220"/>
      <c r="U220"/>
      <c r="V220"/>
      <c r="W220"/>
      <c r="X220"/>
      <c r="Y220"/>
      <c r="Z220"/>
      <c r="AA220"/>
      <c r="AB220"/>
      <c r="AC220"/>
    </row>
    <row r="221" spans="1:29" x14ac:dyDescent="0.3">
      <c r="A221"/>
      <c r="B221"/>
      <c r="C221"/>
      <c r="D221"/>
      <c r="E221"/>
      <c r="F221"/>
      <c r="G221"/>
      <c r="H221"/>
      <c r="I221"/>
      <c r="J221"/>
      <c r="K221"/>
      <c r="L221"/>
      <c r="M221"/>
      <c r="N221"/>
      <c r="O221"/>
      <c r="P221"/>
      <c r="Q221"/>
      <c r="R221"/>
      <c r="S221"/>
      <c r="T221"/>
      <c r="U221"/>
      <c r="V221"/>
      <c r="W221"/>
      <c r="X221"/>
      <c r="Y221"/>
      <c r="Z221"/>
      <c r="AA221"/>
      <c r="AB221"/>
      <c r="AC221"/>
    </row>
    <row r="222" spans="1:29" x14ac:dyDescent="0.3">
      <c r="A222"/>
      <c r="B222"/>
      <c r="C222"/>
      <c r="D222"/>
      <c r="E222"/>
      <c r="F222"/>
      <c r="G222"/>
      <c r="H222"/>
      <c r="I222"/>
      <c r="J222"/>
      <c r="K222"/>
      <c r="L222"/>
      <c r="M222"/>
      <c r="N222"/>
      <c r="O222"/>
      <c r="P222"/>
      <c r="Q222"/>
      <c r="R222"/>
      <c r="S222"/>
      <c r="T222"/>
      <c r="U222"/>
      <c r="V222"/>
      <c r="W222"/>
      <c r="X222"/>
      <c r="Y222"/>
      <c r="Z222"/>
      <c r="AA222"/>
      <c r="AB222"/>
      <c r="AC222"/>
    </row>
    <row r="223" spans="1:29" x14ac:dyDescent="0.3">
      <c r="A223"/>
      <c r="B223"/>
      <c r="C223"/>
      <c r="D223"/>
      <c r="E223"/>
      <c r="F223"/>
      <c r="G223"/>
      <c r="H223"/>
      <c r="I223"/>
      <c r="J223"/>
      <c r="K223"/>
      <c r="L223"/>
      <c r="M223"/>
      <c r="N223"/>
      <c r="O223"/>
      <c r="P223"/>
      <c r="Q223"/>
      <c r="R223"/>
      <c r="S223"/>
      <c r="T223"/>
      <c r="U223"/>
      <c r="V223"/>
      <c r="W223"/>
      <c r="X223"/>
      <c r="Y223"/>
      <c r="Z223"/>
      <c r="AA223"/>
      <c r="AB223"/>
      <c r="AC223"/>
    </row>
    <row r="224" spans="1:29" x14ac:dyDescent="0.3">
      <c r="A224"/>
      <c r="B224"/>
      <c r="C224"/>
      <c r="D224"/>
      <c r="E224"/>
      <c r="F224"/>
      <c r="G224"/>
      <c r="H224"/>
      <c r="I224"/>
      <c r="J224"/>
      <c r="K224"/>
      <c r="L224"/>
      <c r="M224"/>
      <c r="N224"/>
      <c r="O224"/>
      <c r="P224"/>
      <c r="Q224"/>
      <c r="R224"/>
      <c r="S224"/>
      <c r="T224"/>
      <c r="U224"/>
      <c r="V224"/>
      <c r="W224"/>
      <c r="X224"/>
      <c r="Y224"/>
      <c r="Z224"/>
      <c r="AA224"/>
      <c r="AB224"/>
      <c r="AC224"/>
    </row>
    <row r="225" spans="1:29" x14ac:dyDescent="0.3">
      <c r="A225"/>
      <c r="B225"/>
      <c r="C225"/>
      <c r="D225"/>
      <c r="E225"/>
      <c r="F225"/>
      <c r="G225"/>
      <c r="H225"/>
      <c r="I225"/>
      <c r="J225"/>
      <c r="K225"/>
      <c r="L225"/>
      <c r="M225"/>
      <c r="N225"/>
      <c r="O225"/>
      <c r="P225"/>
      <c r="Q225"/>
      <c r="R225"/>
      <c r="S225"/>
      <c r="T225"/>
      <c r="U225"/>
      <c r="V225"/>
      <c r="W225"/>
      <c r="X225"/>
      <c r="Y225"/>
      <c r="Z225"/>
      <c r="AA225"/>
      <c r="AB225"/>
      <c r="AC225"/>
    </row>
    <row r="226" spans="1:29" x14ac:dyDescent="0.3">
      <c r="A226"/>
      <c r="B226"/>
      <c r="C226"/>
      <c r="D226"/>
      <c r="E226"/>
      <c r="F226"/>
      <c r="G226"/>
      <c r="H226"/>
      <c r="I226"/>
      <c r="J226"/>
      <c r="K226"/>
      <c r="L226"/>
      <c r="M226"/>
      <c r="N226"/>
      <c r="O226"/>
      <c r="P226"/>
      <c r="Q226"/>
      <c r="R226"/>
      <c r="S226"/>
      <c r="T226"/>
      <c r="U226"/>
      <c r="V226"/>
      <c r="W226"/>
      <c r="X226"/>
      <c r="Y226"/>
      <c r="Z226"/>
      <c r="AA226"/>
      <c r="AB226"/>
      <c r="AC226"/>
    </row>
    <row r="227" spans="1:29" x14ac:dyDescent="0.3">
      <c r="A227"/>
      <c r="B227"/>
      <c r="C227"/>
      <c r="D227"/>
      <c r="E227"/>
      <c r="F227"/>
      <c r="G227"/>
      <c r="H227"/>
      <c r="I227"/>
      <c r="J227"/>
      <c r="K227"/>
      <c r="L227"/>
      <c r="M227"/>
      <c r="N227"/>
      <c r="O227"/>
      <c r="P227"/>
      <c r="Q227"/>
      <c r="R227"/>
      <c r="S227"/>
      <c r="T227"/>
      <c r="U227"/>
      <c r="V227"/>
      <c r="W227"/>
      <c r="X227"/>
      <c r="Y227"/>
      <c r="Z227"/>
      <c r="AA227"/>
      <c r="AB227"/>
      <c r="AC227"/>
    </row>
    <row r="228" spans="1:29" x14ac:dyDescent="0.3">
      <c r="A228"/>
      <c r="B228"/>
      <c r="C228"/>
      <c r="D228"/>
      <c r="E228"/>
      <c r="F228"/>
      <c r="G228"/>
      <c r="H228"/>
      <c r="I228"/>
      <c r="J228"/>
      <c r="K228"/>
      <c r="L228"/>
      <c r="M228"/>
      <c r="N228"/>
      <c r="O228"/>
      <c r="P228"/>
      <c r="Q228"/>
      <c r="R228"/>
      <c r="S228"/>
      <c r="T228"/>
      <c r="U228"/>
      <c r="V228"/>
      <c r="W228"/>
      <c r="X228"/>
      <c r="Y228"/>
      <c r="Z228"/>
      <c r="AA228"/>
      <c r="AB228"/>
      <c r="AC228"/>
    </row>
    <row r="229" spans="1:29" x14ac:dyDescent="0.3">
      <c r="A229"/>
      <c r="B229"/>
      <c r="C229"/>
      <c r="D229"/>
      <c r="E229"/>
      <c r="F229"/>
      <c r="G229"/>
      <c r="H229"/>
      <c r="I229"/>
      <c r="J229"/>
      <c r="K229"/>
      <c r="L229"/>
      <c r="M229"/>
      <c r="N229"/>
      <c r="O229"/>
      <c r="P229"/>
      <c r="Q229"/>
      <c r="R229"/>
      <c r="S229"/>
      <c r="T229"/>
      <c r="U229"/>
      <c r="V229"/>
      <c r="W229"/>
      <c r="X229"/>
      <c r="Y229"/>
      <c r="Z229"/>
      <c r="AA229"/>
      <c r="AB229"/>
      <c r="AC229"/>
    </row>
    <row r="230" spans="1:29" x14ac:dyDescent="0.3">
      <c r="A230"/>
      <c r="B230"/>
      <c r="C230"/>
      <c r="D230"/>
      <c r="E230"/>
      <c r="F230"/>
      <c r="G230"/>
      <c r="H230"/>
      <c r="I230"/>
      <c r="J230"/>
      <c r="K230"/>
      <c r="L230"/>
      <c r="M230"/>
      <c r="N230"/>
      <c r="O230"/>
      <c r="P230"/>
      <c r="Q230"/>
      <c r="R230"/>
      <c r="S230"/>
      <c r="T230"/>
      <c r="U230"/>
      <c r="V230"/>
      <c r="W230"/>
      <c r="X230"/>
      <c r="Y230"/>
      <c r="Z230"/>
      <c r="AA230"/>
      <c r="AB230"/>
      <c r="AC230"/>
    </row>
    <row r="231" spans="1:29" x14ac:dyDescent="0.3">
      <c r="A231"/>
      <c r="B231"/>
      <c r="C231"/>
      <c r="D231"/>
      <c r="E231"/>
      <c r="F231"/>
      <c r="G231"/>
      <c r="H231"/>
      <c r="I231"/>
      <c r="J231"/>
      <c r="K231"/>
      <c r="L231"/>
      <c r="M231"/>
      <c r="N231"/>
      <c r="O231"/>
      <c r="P231"/>
      <c r="Q231"/>
      <c r="R231"/>
      <c r="S231"/>
      <c r="T231"/>
      <c r="U231"/>
      <c r="V231"/>
      <c r="W231"/>
      <c r="X231"/>
      <c r="Y231"/>
      <c r="Z231"/>
      <c r="AA231"/>
      <c r="AB231"/>
      <c r="AC231"/>
    </row>
    <row r="232" spans="1:29" x14ac:dyDescent="0.3">
      <c r="A232"/>
      <c r="B232"/>
      <c r="C232"/>
      <c r="D232"/>
      <c r="E232"/>
      <c r="F232"/>
      <c r="G232"/>
      <c r="H232"/>
      <c r="I232"/>
      <c r="J232"/>
      <c r="K232"/>
      <c r="L232"/>
      <c r="M232"/>
      <c r="N232"/>
      <c r="O232"/>
      <c r="P232"/>
      <c r="Q232"/>
      <c r="R232"/>
      <c r="S232"/>
      <c r="T232"/>
      <c r="U232"/>
      <c r="V232"/>
      <c r="W232"/>
      <c r="X232"/>
      <c r="Y232"/>
      <c r="Z232"/>
      <c r="AA232"/>
      <c r="AB232"/>
      <c r="AC232"/>
    </row>
    <row r="233" spans="1:29" x14ac:dyDescent="0.3">
      <c r="A233"/>
      <c r="B233"/>
      <c r="C233"/>
      <c r="D233"/>
      <c r="E233"/>
      <c r="F233"/>
      <c r="G233"/>
      <c r="H233"/>
      <c r="I233"/>
      <c r="J233"/>
      <c r="K233"/>
      <c r="L233"/>
      <c r="M233"/>
      <c r="N233"/>
      <c r="O233"/>
      <c r="P233"/>
      <c r="Q233"/>
      <c r="R233"/>
      <c r="S233"/>
      <c r="T233"/>
      <c r="U233"/>
      <c r="V233"/>
      <c r="W233"/>
      <c r="X233"/>
      <c r="Y233"/>
      <c r="Z233"/>
      <c r="AA233"/>
      <c r="AB233"/>
      <c r="AC233"/>
    </row>
    <row r="234" spans="1:29" x14ac:dyDescent="0.3">
      <c r="A234"/>
      <c r="B234"/>
      <c r="C234"/>
      <c r="D234"/>
      <c r="E234"/>
      <c r="F234"/>
      <c r="G234"/>
      <c r="H234"/>
      <c r="I234"/>
      <c r="J234"/>
      <c r="K234"/>
      <c r="L234"/>
      <c r="M234"/>
      <c r="N234"/>
      <c r="O234"/>
      <c r="P234"/>
      <c r="Q234"/>
      <c r="R234"/>
      <c r="S234"/>
      <c r="T234"/>
      <c r="U234"/>
      <c r="V234"/>
      <c r="W234"/>
      <c r="X234"/>
      <c r="Y234"/>
      <c r="Z234"/>
      <c r="AA234"/>
      <c r="AB234"/>
      <c r="AC234"/>
    </row>
    <row r="235" spans="1:29" x14ac:dyDescent="0.3">
      <c r="A235"/>
      <c r="B235"/>
      <c r="C235"/>
      <c r="D235"/>
      <c r="E235"/>
      <c r="F235"/>
      <c r="G235"/>
      <c r="H235"/>
      <c r="I235"/>
      <c r="J235"/>
      <c r="K235"/>
      <c r="L235"/>
      <c r="M235"/>
      <c r="N235"/>
      <c r="O235"/>
      <c r="P235"/>
      <c r="Q235"/>
      <c r="R235"/>
      <c r="S235"/>
      <c r="T235"/>
      <c r="U235"/>
      <c r="V235"/>
      <c r="W235"/>
      <c r="X235"/>
      <c r="Y235"/>
      <c r="Z235"/>
      <c r="AA235"/>
      <c r="AB235"/>
      <c r="AC235"/>
    </row>
    <row r="236" spans="1:29" x14ac:dyDescent="0.3">
      <c r="A236"/>
      <c r="B236"/>
      <c r="C236"/>
      <c r="D236"/>
      <c r="E236"/>
      <c r="F236"/>
      <c r="G236"/>
      <c r="H236"/>
      <c r="I236"/>
      <c r="J236"/>
      <c r="K236"/>
      <c r="L236"/>
      <c r="M236"/>
      <c r="N236"/>
      <c r="O236"/>
      <c r="P236"/>
      <c r="Q236"/>
      <c r="R236"/>
      <c r="S236"/>
      <c r="T236"/>
      <c r="U236"/>
      <c r="V236"/>
      <c r="W236"/>
      <c r="X236"/>
      <c r="Y236"/>
      <c r="Z236"/>
      <c r="AA236"/>
      <c r="AB236"/>
      <c r="AC236"/>
    </row>
    <row r="237" spans="1:29" x14ac:dyDescent="0.3">
      <c r="A237"/>
      <c r="B237"/>
      <c r="C237"/>
      <c r="D237"/>
      <c r="E237"/>
      <c r="F237"/>
      <c r="G237"/>
      <c r="H237"/>
      <c r="I237"/>
      <c r="J237"/>
      <c r="K237"/>
      <c r="L237"/>
      <c r="M237"/>
      <c r="N237"/>
      <c r="O237"/>
      <c r="P237"/>
      <c r="Q237"/>
      <c r="R237"/>
      <c r="S237"/>
      <c r="T237"/>
      <c r="U237"/>
      <c r="V237"/>
      <c r="W237"/>
      <c r="X237"/>
      <c r="Y237"/>
      <c r="Z237"/>
      <c r="AA237"/>
      <c r="AB237"/>
      <c r="AC237"/>
    </row>
    <row r="238" spans="1:29" x14ac:dyDescent="0.3">
      <c r="A238"/>
      <c r="B238"/>
      <c r="C238"/>
      <c r="D238"/>
      <c r="E238"/>
      <c r="F238"/>
      <c r="G238"/>
      <c r="H238"/>
      <c r="I238"/>
      <c r="J238"/>
      <c r="K238"/>
      <c r="L238"/>
      <c r="M238"/>
      <c r="N238"/>
      <c r="O238"/>
      <c r="P238"/>
      <c r="Q238"/>
      <c r="R238"/>
      <c r="S238"/>
      <c r="T238"/>
      <c r="U238"/>
      <c r="V238"/>
      <c r="W238"/>
      <c r="X238"/>
      <c r="Y238"/>
      <c r="Z238"/>
      <c r="AA238"/>
      <c r="AB238"/>
      <c r="AC238"/>
    </row>
    <row r="239" spans="1:29" x14ac:dyDescent="0.3">
      <c r="A239"/>
      <c r="B239"/>
      <c r="C239"/>
      <c r="D239"/>
      <c r="E239"/>
      <c r="F239"/>
      <c r="G239"/>
      <c r="H239"/>
      <c r="I239"/>
      <c r="J239"/>
      <c r="K239"/>
      <c r="L239"/>
      <c r="M239"/>
      <c r="N239"/>
      <c r="O239"/>
      <c r="P239"/>
      <c r="Q239"/>
      <c r="R239"/>
      <c r="S239"/>
      <c r="T239"/>
      <c r="U239"/>
      <c r="V239"/>
      <c r="W239"/>
      <c r="X239"/>
      <c r="Y239"/>
      <c r="Z239"/>
      <c r="AA239"/>
      <c r="AB239"/>
      <c r="AC239"/>
    </row>
    <row r="240" spans="1:29" x14ac:dyDescent="0.3">
      <c r="A240"/>
      <c r="B240"/>
      <c r="C240"/>
      <c r="D240"/>
      <c r="E240"/>
      <c r="F240"/>
      <c r="G240"/>
      <c r="H240"/>
      <c r="I240"/>
      <c r="J240"/>
      <c r="K240"/>
      <c r="L240"/>
      <c r="M240"/>
      <c r="N240"/>
      <c r="O240"/>
      <c r="P240"/>
      <c r="Q240"/>
      <c r="R240"/>
      <c r="S240"/>
      <c r="T240"/>
      <c r="U240"/>
      <c r="V240"/>
      <c r="W240"/>
      <c r="X240"/>
      <c r="Y240"/>
      <c r="Z240"/>
      <c r="AA240"/>
      <c r="AB240"/>
      <c r="AC240"/>
    </row>
    <row r="241" spans="1:29" x14ac:dyDescent="0.3">
      <c r="A241"/>
      <c r="B241"/>
      <c r="C241"/>
      <c r="D241"/>
      <c r="E241"/>
      <c r="F241"/>
      <c r="G241"/>
      <c r="H241"/>
      <c r="I241"/>
      <c r="J241"/>
      <c r="K241"/>
      <c r="L241"/>
      <c r="M241"/>
      <c r="N241"/>
      <c r="O241"/>
      <c r="P241"/>
      <c r="Q241"/>
      <c r="R241"/>
      <c r="S241"/>
      <c r="T241"/>
      <c r="U241"/>
      <c r="V241"/>
      <c r="W241"/>
      <c r="X241"/>
      <c r="Y241"/>
      <c r="Z241"/>
      <c r="AA241"/>
      <c r="AB241"/>
      <c r="AC241"/>
    </row>
    <row r="242" spans="1:29" x14ac:dyDescent="0.3">
      <c r="A242"/>
      <c r="B242"/>
      <c r="C242"/>
      <c r="D242"/>
      <c r="E242"/>
      <c r="F242"/>
      <c r="G242"/>
      <c r="H242"/>
      <c r="I242"/>
      <c r="J242"/>
      <c r="K242"/>
      <c r="L242"/>
      <c r="M242"/>
      <c r="N242"/>
      <c r="O242"/>
      <c r="P242"/>
      <c r="Q242"/>
      <c r="R242"/>
      <c r="S242"/>
      <c r="T242"/>
      <c r="U242"/>
      <c r="V242"/>
      <c r="W242"/>
      <c r="X242"/>
      <c r="Y242"/>
      <c r="Z242"/>
      <c r="AA242"/>
      <c r="AB242"/>
      <c r="AC242"/>
    </row>
    <row r="243" spans="1:29" x14ac:dyDescent="0.3">
      <c r="A243"/>
      <c r="B243"/>
      <c r="C243"/>
      <c r="D243"/>
      <c r="E243"/>
      <c r="F243"/>
      <c r="G243"/>
      <c r="H243"/>
      <c r="I243"/>
      <c r="J243"/>
      <c r="K243"/>
      <c r="L243"/>
      <c r="M243"/>
      <c r="N243"/>
      <c r="O243"/>
      <c r="P243"/>
      <c r="Q243"/>
      <c r="R243"/>
      <c r="S243"/>
      <c r="T243"/>
      <c r="U243"/>
      <c r="V243"/>
      <c r="W243"/>
      <c r="X243"/>
      <c r="Y243"/>
      <c r="Z243"/>
      <c r="AA243"/>
      <c r="AB243"/>
      <c r="AC243"/>
    </row>
    <row r="244" spans="1:29" x14ac:dyDescent="0.3">
      <c r="A244"/>
      <c r="B244"/>
      <c r="C244"/>
      <c r="D244"/>
      <c r="E244"/>
      <c r="F244"/>
      <c r="G244"/>
      <c r="H244"/>
      <c r="I244"/>
      <c r="J244"/>
      <c r="K244"/>
      <c r="L244"/>
      <c r="M244"/>
      <c r="N244"/>
      <c r="O244"/>
      <c r="P244"/>
      <c r="Q244"/>
      <c r="R244"/>
      <c r="S244"/>
      <c r="T244"/>
      <c r="U244"/>
      <c r="V244"/>
      <c r="W244"/>
      <c r="X244"/>
      <c r="Y244"/>
      <c r="Z244"/>
      <c r="AA244"/>
      <c r="AB244"/>
      <c r="AC244"/>
    </row>
    <row r="245" spans="1:29" x14ac:dyDescent="0.3">
      <c r="A245"/>
      <c r="B245"/>
      <c r="C245"/>
      <c r="D245"/>
      <c r="E245"/>
      <c r="F245"/>
      <c r="G245"/>
      <c r="H245"/>
      <c r="I245"/>
      <c r="J245"/>
      <c r="K245"/>
      <c r="L245"/>
      <c r="M245"/>
      <c r="N245"/>
      <c r="O245"/>
      <c r="P245"/>
      <c r="Q245"/>
      <c r="R245"/>
      <c r="S245"/>
      <c r="T245"/>
      <c r="U245"/>
      <c r="V245"/>
      <c r="W245"/>
      <c r="X245"/>
      <c r="Y245"/>
      <c r="Z245"/>
      <c r="AA245"/>
      <c r="AB245"/>
      <c r="AC245"/>
    </row>
    <row r="246" spans="1:29" x14ac:dyDescent="0.3">
      <c r="A246"/>
      <c r="B246"/>
      <c r="C246"/>
      <c r="D246"/>
      <c r="E246"/>
      <c r="F246"/>
      <c r="G246"/>
      <c r="H246"/>
      <c r="I246"/>
      <c r="J246"/>
      <c r="K246"/>
      <c r="L246"/>
      <c r="M246"/>
      <c r="N246"/>
      <c r="O246"/>
      <c r="P246"/>
      <c r="Q246"/>
      <c r="R246"/>
      <c r="S246"/>
      <c r="T246"/>
      <c r="U246"/>
      <c r="V246"/>
      <c r="W246"/>
      <c r="X246"/>
      <c r="Y246"/>
      <c r="Z246"/>
      <c r="AA246"/>
      <c r="AB246"/>
      <c r="AC246"/>
    </row>
    <row r="247" spans="1:29" x14ac:dyDescent="0.3">
      <c r="A247"/>
      <c r="B247"/>
      <c r="C247"/>
      <c r="D247"/>
      <c r="E247"/>
      <c r="F247"/>
      <c r="G247"/>
      <c r="H247"/>
      <c r="I247"/>
      <c r="J247"/>
      <c r="K247"/>
      <c r="L247"/>
      <c r="M247"/>
      <c r="N247"/>
      <c r="O247"/>
      <c r="P247"/>
      <c r="Q247"/>
      <c r="R247"/>
      <c r="S247"/>
      <c r="T247"/>
      <c r="U247"/>
      <c r="V247"/>
      <c r="W247"/>
      <c r="X247"/>
      <c r="Y247"/>
      <c r="Z247"/>
      <c r="AA247"/>
      <c r="AB247"/>
      <c r="AC247"/>
    </row>
    <row r="248" spans="1:29" x14ac:dyDescent="0.3">
      <c r="A248"/>
      <c r="B248"/>
      <c r="C248"/>
      <c r="D248"/>
      <c r="E248"/>
      <c r="F248"/>
      <c r="G248"/>
      <c r="H248"/>
      <c r="I248"/>
      <c r="J248"/>
      <c r="K248"/>
      <c r="L248"/>
      <c r="M248"/>
      <c r="N248"/>
      <c r="O248"/>
      <c r="P248"/>
      <c r="Q248"/>
      <c r="R248"/>
      <c r="S248"/>
      <c r="T248"/>
      <c r="U248"/>
      <c r="V248"/>
      <c r="W248"/>
      <c r="X248"/>
      <c r="Y248"/>
      <c r="Z248"/>
      <c r="AA248"/>
      <c r="AB248"/>
      <c r="AC248"/>
    </row>
    <row r="249" spans="1:29" x14ac:dyDescent="0.3">
      <c r="A249"/>
      <c r="B249"/>
      <c r="C249"/>
      <c r="D249"/>
      <c r="E249"/>
      <c r="F249"/>
      <c r="G249"/>
      <c r="H249"/>
      <c r="I249"/>
      <c r="J249"/>
      <c r="K249"/>
      <c r="L249"/>
      <c r="M249"/>
      <c r="N249"/>
      <c r="O249"/>
      <c r="P249"/>
      <c r="Q249"/>
      <c r="R249"/>
      <c r="S249"/>
      <c r="T249"/>
      <c r="U249"/>
      <c r="V249"/>
      <c r="W249"/>
      <c r="X249"/>
      <c r="Y249"/>
      <c r="Z249"/>
      <c r="AA249"/>
      <c r="AB249"/>
      <c r="AC249"/>
    </row>
    <row r="250" spans="1:29" x14ac:dyDescent="0.3">
      <c r="A250"/>
      <c r="B250"/>
      <c r="C250"/>
      <c r="D250"/>
      <c r="E250"/>
      <c r="F250"/>
      <c r="G250"/>
      <c r="H250"/>
      <c r="I250"/>
      <c r="J250"/>
      <c r="K250"/>
      <c r="L250"/>
      <c r="M250"/>
      <c r="N250"/>
      <c r="O250"/>
      <c r="P250"/>
      <c r="Q250"/>
      <c r="R250"/>
      <c r="S250"/>
      <c r="T250"/>
      <c r="U250"/>
      <c r="V250"/>
      <c r="W250"/>
      <c r="X250"/>
      <c r="Y250"/>
      <c r="Z250"/>
      <c r="AA250"/>
      <c r="AB250"/>
      <c r="AC250"/>
    </row>
    <row r="251" spans="1:29" x14ac:dyDescent="0.3">
      <c r="A251"/>
      <c r="B251"/>
      <c r="C251"/>
      <c r="D251"/>
      <c r="E251"/>
      <c r="F251"/>
      <c r="G251"/>
      <c r="H251"/>
      <c r="I251"/>
      <c r="J251"/>
      <c r="K251"/>
      <c r="L251"/>
      <c r="M251"/>
      <c r="N251"/>
      <c r="O251"/>
      <c r="P251"/>
      <c r="Q251"/>
      <c r="R251"/>
      <c r="S251"/>
      <c r="T251"/>
      <c r="U251"/>
      <c r="V251"/>
      <c r="W251"/>
      <c r="X251"/>
      <c r="Y251"/>
      <c r="Z251"/>
      <c r="AA251"/>
      <c r="AB251"/>
      <c r="AC251"/>
    </row>
    <row r="252" spans="1:29" x14ac:dyDescent="0.3">
      <c r="A252"/>
      <c r="B252"/>
      <c r="C252"/>
      <c r="D252"/>
      <c r="E252"/>
      <c r="F252"/>
      <c r="G252"/>
      <c r="H252"/>
      <c r="I252"/>
      <c r="J252"/>
      <c r="K252"/>
      <c r="L252"/>
      <c r="M252"/>
      <c r="N252"/>
      <c r="O252"/>
      <c r="P252"/>
      <c r="Q252"/>
      <c r="R252"/>
      <c r="S252"/>
      <c r="T252"/>
      <c r="U252"/>
      <c r="V252"/>
      <c r="W252"/>
      <c r="X252"/>
      <c r="Y252"/>
      <c r="Z252"/>
      <c r="AA252"/>
      <c r="AB252"/>
      <c r="AC252"/>
    </row>
    <row r="253" spans="1:29" x14ac:dyDescent="0.3">
      <c r="A253"/>
      <c r="B253"/>
      <c r="C253"/>
      <c r="D253"/>
      <c r="E253"/>
      <c r="F253"/>
      <c r="G253"/>
      <c r="H253"/>
      <c r="I253"/>
      <c r="J253"/>
      <c r="K253"/>
      <c r="L253"/>
      <c r="M253"/>
      <c r="N253"/>
      <c r="O253"/>
      <c r="P253"/>
      <c r="Q253"/>
      <c r="R253"/>
      <c r="S253"/>
      <c r="T253"/>
      <c r="U253"/>
      <c r="V253"/>
      <c r="W253"/>
      <c r="X253"/>
      <c r="Y253"/>
      <c r="Z253"/>
      <c r="AA253"/>
      <c r="AB253"/>
      <c r="AC253"/>
    </row>
    <row r="254" spans="1:29" x14ac:dyDescent="0.3">
      <c r="A254"/>
      <c r="B254"/>
      <c r="C254"/>
      <c r="D254"/>
      <c r="E254"/>
      <c r="F254"/>
      <c r="G254"/>
      <c r="H254"/>
      <c r="I254"/>
      <c r="J254"/>
      <c r="K254"/>
      <c r="L254"/>
      <c r="M254"/>
      <c r="N254"/>
      <c r="O254"/>
      <c r="P254"/>
      <c r="Q254"/>
      <c r="R254"/>
      <c r="S254"/>
      <c r="T254"/>
      <c r="U254"/>
      <c r="V254"/>
      <c r="W254"/>
      <c r="X254"/>
      <c r="Y254"/>
      <c r="Z254"/>
      <c r="AA254"/>
      <c r="AB254"/>
      <c r="AC254"/>
    </row>
    <row r="255" spans="1:29" x14ac:dyDescent="0.3">
      <c r="A255"/>
      <c r="B255"/>
      <c r="C255"/>
      <c r="D255"/>
      <c r="E255"/>
      <c r="F255"/>
      <c r="G255"/>
      <c r="H255"/>
      <c r="I255"/>
      <c r="J255"/>
      <c r="K255"/>
      <c r="L255"/>
      <c r="M255"/>
      <c r="N255"/>
      <c r="O255"/>
      <c r="P255"/>
      <c r="Q255"/>
      <c r="R255"/>
      <c r="S255"/>
      <c r="T255"/>
      <c r="U255"/>
      <c r="V255"/>
      <c r="W255"/>
      <c r="X255"/>
      <c r="Y255"/>
      <c r="Z255"/>
      <c r="AA255"/>
      <c r="AB255"/>
      <c r="AC255"/>
    </row>
    <row r="256" spans="1:29" x14ac:dyDescent="0.3">
      <c r="A256"/>
      <c r="B256"/>
      <c r="C256"/>
      <c r="D256"/>
      <c r="E256"/>
      <c r="F256"/>
      <c r="G256"/>
      <c r="H256"/>
      <c r="I256"/>
      <c r="J256"/>
      <c r="K256"/>
      <c r="L256"/>
      <c r="M256"/>
      <c r="N256"/>
      <c r="O256"/>
      <c r="P256"/>
      <c r="Q256"/>
      <c r="R256"/>
      <c r="S256"/>
      <c r="T256"/>
      <c r="U256"/>
      <c r="V256"/>
      <c r="W256"/>
      <c r="X256"/>
      <c r="Y256"/>
      <c r="Z256"/>
      <c r="AA256"/>
      <c r="AB256"/>
      <c r="AC256"/>
    </row>
    <row r="257" spans="1:29" x14ac:dyDescent="0.3">
      <c r="A257"/>
      <c r="B257"/>
      <c r="C257"/>
      <c r="D257"/>
      <c r="E257"/>
      <c r="F257"/>
      <c r="G257"/>
      <c r="H257"/>
      <c r="I257"/>
      <c r="J257"/>
      <c r="K257"/>
      <c r="L257"/>
      <c r="M257"/>
      <c r="N257"/>
      <c r="O257"/>
      <c r="P257"/>
      <c r="Q257"/>
      <c r="R257"/>
      <c r="S257"/>
      <c r="T257"/>
      <c r="U257"/>
      <c r="V257"/>
      <c r="W257"/>
      <c r="X257"/>
      <c r="Y257"/>
      <c r="Z257"/>
      <c r="AA257"/>
      <c r="AB257"/>
      <c r="AC257"/>
    </row>
    <row r="258" spans="1:29" x14ac:dyDescent="0.3">
      <c r="A258"/>
      <c r="B258"/>
      <c r="C258"/>
      <c r="D258"/>
      <c r="E258"/>
      <c r="F258"/>
      <c r="G258"/>
      <c r="H258"/>
      <c r="I258"/>
      <c r="J258"/>
      <c r="K258"/>
      <c r="L258"/>
      <c r="M258"/>
      <c r="N258"/>
      <c r="O258"/>
      <c r="P258"/>
      <c r="Q258"/>
      <c r="R258"/>
      <c r="S258"/>
      <c r="T258"/>
      <c r="U258"/>
      <c r="V258"/>
      <c r="W258"/>
      <c r="X258"/>
      <c r="Y258"/>
      <c r="Z258"/>
      <c r="AA258"/>
      <c r="AB258"/>
      <c r="AC258"/>
    </row>
    <row r="259" spans="1:29" x14ac:dyDescent="0.3">
      <c r="A259"/>
      <c r="B259"/>
      <c r="C259"/>
      <c r="D259"/>
      <c r="E259"/>
      <c r="F259"/>
      <c r="G259"/>
      <c r="H259"/>
      <c r="I259"/>
      <c r="J259"/>
      <c r="K259"/>
      <c r="L259"/>
      <c r="M259"/>
      <c r="N259"/>
      <c r="O259"/>
      <c r="P259"/>
      <c r="Q259"/>
      <c r="R259"/>
      <c r="S259"/>
      <c r="T259"/>
      <c r="U259"/>
      <c r="V259"/>
      <c r="W259"/>
      <c r="X259"/>
      <c r="Y259"/>
      <c r="Z259"/>
      <c r="AA259"/>
      <c r="AB259"/>
      <c r="AC259"/>
    </row>
    <row r="260" spans="1:29" x14ac:dyDescent="0.3">
      <c r="A260"/>
      <c r="B260"/>
      <c r="C260"/>
      <c r="D260"/>
      <c r="E260"/>
      <c r="F260"/>
      <c r="G260"/>
      <c r="H260"/>
      <c r="I260"/>
      <c r="J260"/>
      <c r="K260"/>
      <c r="L260"/>
      <c r="M260"/>
      <c r="N260"/>
      <c r="O260"/>
      <c r="P260"/>
      <c r="Q260"/>
      <c r="R260"/>
      <c r="S260"/>
      <c r="T260"/>
      <c r="U260"/>
      <c r="V260"/>
      <c r="W260"/>
      <c r="X260"/>
      <c r="Y260"/>
      <c r="Z260"/>
      <c r="AA260"/>
      <c r="AB260"/>
      <c r="AC260"/>
    </row>
    <row r="261" spans="1:29" x14ac:dyDescent="0.3">
      <c r="A261"/>
      <c r="B261"/>
      <c r="C261"/>
      <c r="D261"/>
      <c r="E261"/>
      <c r="F261"/>
      <c r="G261"/>
      <c r="H261"/>
      <c r="I261"/>
      <c r="J261"/>
      <c r="K261"/>
      <c r="L261"/>
      <c r="M261"/>
      <c r="N261"/>
      <c r="O261"/>
      <c r="P261"/>
      <c r="Q261"/>
      <c r="R261"/>
      <c r="S261"/>
      <c r="T261"/>
      <c r="U261"/>
      <c r="V261"/>
      <c r="W261"/>
      <c r="X261"/>
      <c r="Y261"/>
      <c r="Z261"/>
      <c r="AA261"/>
      <c r="AB261"/>
      <c r="AC261"/>
    </row>
    <row r="262" spans="1:29" x14ac:dyDescent="0.3">
      <c r="A262"/>
      <c r="B262"/>
      <c r="C262"/>
      <c r="D262"/>
      <c r="E262"/>
      <c r="F262"/>
      <c r="G262"/>
      <c r="H262"/>
      <c r="I262"/>
      <c r="J262"/>
      <c r="K262"/>
      <c r="L262"/>
      <c r="M262"/>
      <c r="N262"/>
      <c r="O262"/>
      <c r="P262"/>
      <c r="Q262"/>
      <c r="R262"/>
      <c r="S262"/>
      <c r="T262"/>
      <c r="U262"/>
      <c r="V262"/>
      <c r="W262"/>
      <c r="X262"/>
      <c r="Y262"/>
      <c r="Z262"/>
      <c r="AA262"/>
      <c r="AB262"/>
      <c r="AC262"/>
    </row>
    <row r="263" spans="1:29" x14ac:dyDescent="0.3">
      <c r="A263"/>
      <c r="B263"/>
      <c r="C263"/>
      <c r="D263"/>
      <c r="E263"/>
      <c r="F263"/>
      <c r="G263"/>
      <c r="H263"/>
      <c r="I263"/>
      <c r="J263"/>
      <c r="K263"/>
      <c r="L263"/>
      <c r="M263"/>
      <c r="N263"/>
      <c r="O263"/>
      <c r="P263"/>
      <c r="Q263"/>
      <c r="R263"/>
      <c r="S263"/>
      <c r="T263"/>
      <c r="U263"/>
      <c r="V263"/>
      <c r="W263"/>
      <c r="X263"/>
      <c r="Y263"/>
      <c r="Z263"/>
      <c r="AA263"/>
      <c r="AB263"/>
      <c r="AC263"/>
    </row>
    <row r="264" spans="1:29" x14ac:dyDescent="0.3">
      <c r="A264"/>
      <c r="B264"/>
      <c r="C264"/>
      <c r="D264"/>
      <c r="E264"/>
      <c r="F264"/>
      <c r="G264"/>
      <c r="H264"/>
      <c r="I264"/>
      <c r="J264"/>
      <c r="K264"/>
      <c r="L264"/>
      <c r="M264"/>
      <c r="N264"/>
      <c r="O264"/>
      <c r="P264"/>
      <c r="Q264"/>
      <c r="R264"/>
      <c r="S264"/>
      <c r="T264"/>
      <c r="U264"/>
      <c r="V264"/>
      <c r="W264"/>
      <c r="X264"/>
      <c r="Y264"/>
      <c r="Z264"/>
      <c r="AA264"/>
      <c r="AB264"/>
      <c r="AC264"/>
    </row>
    <row r="265" spans="1:29" x14ac:dyDescent="0.3">
      <c r="A265"/>
      <c r="B265"/>
      <c r="C265"/>
      <c r="D265"/>
      <c r="E265"/>
      <c r="F265"/>
      <c r="G265"/>
      <c r="H265"/>
      <c r="I265"/>
      <c r="J265"/>
      <c r="K265"/>
      <c r="L265"/>
      <c r="M265"/>
      <c r="N265"/>
      <c r="O265"/>
      <c r="P265"/>
      <c r="Q265"/>
      <c r="R265"/>
      <c r="S265"/>
      <c r="T265"/>
      <c r="U265"/>
      <c r="V265"/>
      <c r="W265"/>
      <c r="X265"/>
      <c r="Y265"/>
      <c r="Z265"/>
      <c r="AA265"/>
      <c r="AB265"/>
      <c r="AC265"/>
    </row>
    <row r="266" spans="1:29" x14ac:dyDescent="0.3">
      <c r="A266"/>
      <c r="B266"/>
      <c r="C266"/>
      <c r="D266"/>
      <c r="E266"/>
      <c r="F266"/>
      <c r="G266"/>
      <c r="H266"/>
      <c r="I266"/>
      <c r="J266"/>
      <c r="K266"/>
      <c r="L266"/>
      <c r="M266"/>
      <c r="N266"/>
      <c r="O266"/>
      <c r="P266"/>
      <c r="Q266"/>
      <c r="R266"/>
      <c r="S266"/>
      <c r="T266"/>
      <c r="U266"/>
      <c r="V266"/>
      <c r="W266"/>
      <c r="X266"/>
      <c r="Y266"/>
      <c r="Z266"/>
      <c r="AA266"/>
      <c r="AB266"/>
      <c r="AC266"/>
    </row>
    <row r="267" spans="1:29" x14ac:dyDescent="0.3">
      <c r="A267"/>
      <c r="B267"/>
      <c r="C267"/>
      <c r="D267"/>
      <c r="E267"/>
      <c r="F267"/>
      <c r="G267"/>
      <c r="H267"/>
      <c r="I267"/>
      <c r="J267"/>
      <c r="K267"/>
      <c r="L267"/>
      <c r="M267"/>
      <c r="N267"/>
      <c r="O267"/>
      <c r="P267"/>
      <c r="Q267"/>
      <c r="R267"/>
      <c r="S267"/>
      <c r="T267"/>
      <c r="U267"/>
      <c r="V267"/>
      <c r="W267"/>
      <c r="X267"/>
      <c r="Y267"/>
      <c r="Z267"/>
      <c r="AA267"/>
      <c r="AB267"/>
      <c r="AC267"/>
    </row>
    <row r="268" spans="1:29" x14ac:dyDescent="0.3">
      <c r="A268"/>
      <c r="B268"/>
      <c r="C268"/>
      <c r="D268"/>
      <c r="E268"/>
      <c r="F268"/>
      <c r="G268"/>
      <c r="H268"/>
      <c r="I268"/>
      <c r="J268"/>
      <c r="K268"/>
      <c r="L268"/>
      <c r="M268"/>
      <c r="N268"/>
      <c r="O268"/>
      <c r="P268"/>
      <c r="Q268"/>
      <c r="R268"/>
      <c r="S268"/>
      <c r="T268"/>
      <c r="U268"/>
      <c r="V268"/>
      <c r="W268"/>
      <c r="X268"/>
      <c r="Y268"/>
      <c r="Z268"/>
      <c r="AA268"/>
      <c r="AB268"/>
      <c r="AC268"/>
    </row>
    <row r="269" spans="1:29" x14ac:dyDescent="0.3">
      <c r="A269"/>
      <c r="B269"/>
      <c r="C269"/>
      <c r="D269"/>
      <c r="E269"/>
      <c r="F269"/>
      <c r="G269"/>
      <c r="H269"/>
      <c r="I269"/>
      <c r="J269"/>
      <c r="K269"/>
      <c r="L269"/>
      <c r="M269"/>
      <c r="N269"/>
      <c r="O269"/>
      <c r="P269"/>
      <c r="Q269"/>
      <c r="R269"/>
      <c r="S269"/>
      <c r="T269"/>
      <c r="U269"/>
      <c r="V269"/>
      <c r="W269"/>
      <c r="X269"/>
      <c r="Y269"/>
      <c r="Z269"/>
      <c r="AA269"/>
      <c r="AB269"/>
      <c r="AC269"/>
    </row>
    <row r="270" spans="1:29" x14ac:dyDescent="0.3">
      <c r="A270"/>
      <c r="B270"/>
      <c r="C270"/>
      <c r="D270"/>
      <c r="E270"/>
      <c r="F270"/>
      <c r="G270"/>
      <c r="H270"/>
      <c r="I270"/>
      <c r="J270"/>
      <c r="K270"/>
      <c r="L270"/>
      <c r="M270"/>
      <c r="N270"/>
      <c r="O270"/>
      <c r="P270"/>
      <c r="Q270"/>
      <c r="R270"/>
      <c r="S270"/>
      <c r="T270"/>
      <c r="U270"/>
      <c r="V270"/>
      <c r="W270"/>
      <c r="X270"/>
      <c r="Y270"/>
      <c r="Z270"/>
      <c r="AA270"/>
      <c r="AB270"/>
      <c r="AC270"/>
    </row>
    <row r="271" spans="1:29" x14ac:dyDescent="0.3">
      <c r="A271"/>
      <c r="B271"/>
      <c r="C271"/>
      <c r="D271"/>
      <c r="E271"/>
      <c r="F271"/>
      <c r="G271"/>
      <c r="H271"/>
      <c r="I271"/>
      <c r="J271"/>
      <c r="K271"/>
      <c r="L271"/>
      <c r="M271"/>
      <c r="N271"/>
      <c r="O271"/>
      <c r="P271"/>
      <c r="Q271"/>
      <c r="R271"/>
      <c r="S271"/>
      <c r="T271"/>
      <c r="U271"/>
      <c r="V271"/>
      <c r="W271"/>
      <c r="X271"/>
      <c r="Y271"/>
      <c r="Z271"/>
      <c r="AA271"/>
      <c r="AB271"/>
      <c r="AC271"/>
    </row>
    <row r="272" spans="1:29" x14ac:dyDescent="0.3">
      <c r="A272"/>
      <c r="B272"/>
      <c r="C272"/>
      <c r="D272"/>
      <c r="E272"/>
      <c r="F272"/>
      <c r="G272"/>
      <c r="H272"/>
      <c r="I272"/>
      <c r="J272"/>
      <c r="K272"/>
      <c r="L272"/>
      <c r="M272"/>
      <c r="N272"/>
      <c r="O272"/>
      <c r="P272"/>
      <c r="Q272"/>
      <c r="R272"/>
      <c r="S272"/>
      <c r="T272"/>
      <c r="U272"/>
      <c r="V272"/>
      <c r="W272"/>
      <c r="X272"/>
      <c r="Y272"/>
      <c r="Z272"/>
      <c r="AA272"/>
      <c r="AB272"/>
      <c r="AC272"/>
    </row>
    <row r="273" spans="1:29" x14ac:dyDescent="0.3">
      <c r="A273"/>
      <c r="B273"/>
      <c r="C273"/>
      <c r="D273"/>
      <c r="E273"/>
      <c r="F273"/>
      <c r="G273"/>
      <c r="H273"/>
      <c r="I273"/>
      <c r="J273"/>
      <c r="K273"/>
      <c r="L273"/>
      <c r="M273"/>
      <c r="N273"/>
      <c r="O273"/>
      <c r="P273"/>
      <c r="Q273"/>
      <c r="R273"/>
      <c r="S273"/>
      <c r="T273"/>
      <c r="U273"/>
      <c r="V273"/>
      <c r="W273"/>
      <c r="X273"/>
      <c r="Y273"/>
      <c r="Z273"/>
      <c r="AA273"/>
      <c r="AB273"/>
      <c r="AC273"/>
    </row>
    <row r="274" spans="1:29" x14ac:dyDescent="0.3">
      <c r="A274"/>
      <c r="B274"/>
      <c r="C274"/>
      <c r="D274"/>
      <c r="E274"/>
      <c r="F274"/>
      <c r="G274"/>
      <c r="H274"/>
      <c r="I274"/>
      <c r="J274"/>
      <c r="K274"/>
      <c r="L274"/>
      <c r="M274"/>
      <c r="N274"/>
      <c r="O274"/>
      <c r="P274"/>
      <c r="Q274"/>
      <c r="R274"/>
      <c r="S274"/>
      <c r="T274"/>
      <c r="U274"/>
      <c r="V274"/>
      <c r="W274"/>
      <c r="X274"/>
      <c r="Y274"/>
      <c r="Z274"/>
      <c r="AA274"/>
      <c r="AB274"/>
      <c r="AC274"/>
    </row>
    <row r="275" spans="1:29" x14ac:dyDescent="0.3">
      <c r="A275"/>
      <c r="B275"/>
      <c r="C275"/>
      <c r="D275"/>
      <c r="E275"/>
      <c r="F275"/>
      <c r="G275"/>
      <c r="H275"/>
      <c r="I275"/>
      <c r="J275"/>
      <c r="K275"/>
      <c r="L275"/>
      <c r="M275"/>
      <c r="N275"/>
      <c r="O275"/>
      <c r="P275"/>
      <c r="Q275"/>
      <c r="R275"/>
      <c r="S275"/>
      <c r="T275"/>
      <c r="U275"/>
      <c r="V275"/>
      <c r="W275"/>
      <c r="X275"/>
      <c r="Y275"/>
      <c r="Z275"/>
      <c r="AA275"/>
      <c r="AB275"/>
      <c r="AC275"/>
    </row>
    <row r="276" spans="1:29" x14ac:dyDescent="0.3">
      <c r="A276"/>
      <c r="B276"/>
      <c r="C276"/>
      <c r="D276"/>
      <c r="E276"/>
      <c r="F276"/>
      <c r="G276"/>
      <c r="H276"/>
      <c r="I276"/>
      <c r="J276"/>
      <c r="K276"/>
      <c r="L276"/>
      <c r="M276"/>
      <c r="N276"/>
      <c r="O276"/>
      <c r="P276"/>
      <c r="Q276"/>
      <c r="R276"/>
      <c r="S276"/>
      <c r="T276"/>
      <c r="U276"/>
      <c r="V276"/>
      <c r="W276"/>
      <c r="X276"/>
      <c r="Y276"/>
      <c r="Z276"/>
      <c r="AA276"/>
      <c r="AB276"/>
      <c r="AC276"/>
    </row>
    <row r="277" spans="1:29" x14ac:dyDescent="0.3">
      <c r="A277"/>
      <c r="B277"/>
      <c r="C277"/>
      <c r="D277"/>
      <c r="E277"/>
      <c r="F277"/>
      <c r="G277"/>
      <c r="H277"/>
      <c r="I277"/>
      <c r="J277"/>
      <c r="K277"/>
      <c r="L277"/>
      <c r="M277"/>
      <c r="N277"/>
      <c r="O277"/>
      <c r="P277"/>
      <c r="Q277"/>
      <c r="R277"/>
      <c r="S277"/>
      <c r="T277"/>
      <c r="U277"/>
      <c r="V277"/>
      <c r="W277"/>
      <c r="X277"/>
      <c r="Y277"/>
      <c r="Z277"/>
      <c r="AA277"/>
      <c r="AB277"/>
      <c r="AC277"/>
    </row>
    <row r="278" spans="1:29" x14ac:dyDescent="0.3">
      <c r="A278"/>
      <c r="B278"/>
      <c r="C278"/>
      <c r="D278"/>
      <c r="E278"/>
      <c r="F278"/>
      <c r="G278"/>
      <c r="H278"/>
      <c r="I278"/>
      <c r="J278"/>
      <c r="K278"/>
      <c r="L278"/>
      <c r="M278"/>
      <c r="N278"/>
      <c r="O278"/>
      <c r="P278"/>
      <c r="Q278"/>
      <c r="R278"/>
      <c r="S278"/>
      <c r="T278"/>
      <c r="U278"/>
      <c r="V278"/>
      <c r="W278"/>
      <c r="X278"/>
      <c r="Y278"/>
      <c r="Z278"/>
      <c r="AA278"/>
      <c r="AB278"/>
      <c r="AC278"/>
    </row>
    <row r="279" spans="1:29" x14ac:dyDescent="0.3">
      <c r="A279"/>
      <c r="B279"/>
      <c r="C279"/>
      <c r="D279"/>
      <c r="E279"/>
      <c r="F279"/>
      <c r="G279"/>
      <c r="H279"/>
      <c r="I279"/>
      <c r="J279"/>
      <c r="K279"/>
      <c r="L279"/>
      <c r="M279"/>
      <c r="N279"/>
      <c r="O279"/>
      <c r="P279"/>
      <c r="Q279"/>
      <c r="R279"/>
      <c r="S279"/>
      <c r="T279"/>
      <c r="U279"/>
      <c r="V279"/>
      <c r="W279"/>
      <c r="X279"/>
      <c r="Y279"/>
      <c r="Z279"/>
      <c r="AA279"/>
      <c r="AB279"/>
      <c r="AC279"/>
    </row>
    <row r="280" spans="1:29" x14ac:dyDescent="0.3">
      <c r="A280"/>
      <c r="B280"/>
      <c r="C280"/>
      <c r="D280"/>
      <c r="E280"/>
      <c r="F280"/>
      <c r="G280"/>
      <c r="H280"/>
      <c r="I280"/>
      <c r="J280"/>
      <c r="K280"/>
      <c r="L280"/>
      <c r="M280"/>
      <c r="N280"/>
      <c r="O280"/>
      <c r="P280"/>
      <c r="Q280"/>
      <c r="R280"/>
      <c r="S280"/>
      <c r="T280"/>
      <c r="U280"/>
      <c r="V280"/>
      <c r="W280"/>
      <c r="X280"/>
      <c r="Y280"/>
      <c r="Z280"/>
      <c r="AA280"/>
      <c r="AB280"/>
      <c r="AC280"/>
    </row>
    <row r="281" spans="1:29" x14ac:dyDescent="0.3">
      <c r="A281"/>
      <c r="B281"/>
      <c r="C281"/>
      <c r="D281"/>
      <c r="E281"/>
      <c r="F281"/>
      <c r="G281"/>
      <c r="H281"/>
      <c r="I281"/>
      <c r="J281"/>
      <c r="K281"/>
      <c r="L281"/>
      <c r="M281"/>
      <c r="N281"/>
      <c r="O281"/>
      <c r="P281"/>
      <c r="Q281"/>
      <c r="R281"/>
      <c r="S281"/>
      <c r="T281"/>
      <c r="U281"/>
      <c r="V281"/>
      <c r="W281"/>
      <c r="X281"/>
      <c r="Y281"/>
      <c r="Z281"/>
      <c r="AA281"/>
      <c r="AB281"/>
      <c r="AC281"/>
    </row>
    <row r="282" spans="1:29" x14ac:dyDescent="0.3">
      <c r="A282"/>
      <c r="B282"/>
      <c r="C282"/>
      <c r="D282"/>
      <c r="E282"/>
      <c r="F282"/>
      <c r="G282"/>
      <c r="H282"/>
      <c r="I282"/>
      <c r="J282"/>
      <c r="K282"/>
      <c r="L282"/>
      <c r="M282"/>
      <c r="N282"/>
      <c r="O282"/>
      <c r="P282"/>
      <c r="Q282"/>
      <c r="R282"/>
      <c r="S282"/>
      <c r="T282"/>
      <c r="U282"/>
      <c r="V282"/>
      <c r="W282"/>
      <c r="X282"/>
      <c r="Y282"/>
      <c r="Z282"/>
      <c r="AA282"/>
      <c r="AB282"/>
      <c r="AC282"/>
    </row>
  </sheetData>
  <pageMargins left="0.7" right="0.7" top="0.75" bottom="0.75" header="0.3" footer="0.3"/>
  <pageSetup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2:BA40"/>
  <sheetViews>
    <sheetView topLeftCell="A52" zoomScale="82" zoomScaleNormal="82" workbookViewId="0">
      <selection activeCell="B5" sqref="B5:T23"/>
    </sheetView>
  </sheetViews>
  <sheetFormatPr defaultColWidth="9.109375" defaultRowHeight="14.4" x14ac:dyDescent="0.3"/>
  <cols>
    <col min="1" max="1" width="13" style="4" customWidth="1"/>
    <col min="2" max="2" width="20.88671875" style="4" customWidth="1"/>
    <col min="3" max="3" width="13" style="4" customWidth="1"/>
    <col min="4" max="4" width="10.109375" style="4" customWidth="1"/>
    <col min="5" max="17" width="13" style="4" customWidth="1"/>
    <col min="18" max="18" width="12.44140625" style="4" customWidth="1"/>
    <col min="19" max="28" width="13" style="4" customWidth="1"/>
    <col min="29" max="29" width="11.33203125" style="4" bestFit="1" customWidth="1"/>
    <col min="30" max="30" width="14.44140625" style="4" bestFit="1" customWidth="1"/>
    <col min="31" max="31" width="13.88671875" style="4" bestFit="1" customWidth="1"/>
    <col min="32" max="32" width="11.33203125" style="4" bestFit="1" customWidth="1"/>
    <col min="33" max="16384" width="9.109375" style="4"/>
  </cols>
  <sheetData>
    <row r="2" spans="1:53" x14ac:dyDescent="0.3">
      <c r="A2" s="15" t="s">
        <v>186</v>
      </c>
      <c r="B2" s="39" t="s">
        <v>188</v>
      </c>
    </row>
    <row r="3" spans="1:53" x14ac:dyDescent="0.3">
      <c r="F3" s="4" t="s">
        <v>247</v>
      </c>
    </row>
    <row r="4" spans="1:53" x14ac:dyDescent="0.3">
      <c r="A4" s="15" t="s">
        <v>246</v>
      </c>
      <c r="B4"/>
      <c r="C4" s="15" t="s">
        <v>171</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166.2" x14ac:dyDescent="0.3">
      <c r="A5" s="15" t="s">
        <v>168</v>
      </c>
      <c r="B5" s="15" t="s">
        <v>253</v>
      </c>
      <c r="C5" s="41" t="s">
        <v>213</v>
      </c>
      <c r="D5" s="41" t="s">
        <v>111</v>
      </c>
      <c r="E5" s="41" t="s">
        <v>94</v>
      </c>
      <c r="F5" s="41" t="s">
        <v>80</v>
      </c>
      <c r="G5" s="41" t="s">
        <v>219</v>
      </c>
      <c r="H5" s="41" t="s">
        <v>36</v>
      </c>
      <c r="I5" s="41" t="s">
        <v>92</v>
      </c>
      <c r="J5" s="41" t="s">
        <v>37</v>
      </c>
      <c r="K5" s="41" t="s">
        <v>90</v>
      </c>
      <c r="L5" s="41" t="s">
        <v>86</v>
      </c>
      <c r="M5" s="41" t="s">
        <v>220</v>
      </c>
      <c r="N5" s="41" t="s">
        <v>84</v>
      </c>
      <c r="O5" s="41" t="s">
        <v>74</v>
      </c>
      <c r="P5" s="41" t="s">
        <v>251</v>
      </c>
      <c r="Q5" s="41" t="s">
        <v>82</v>
      </c>
      <c r="R5" s="41" t="s">
        <v>78</v>
      </c>
      <c r="S5" s="41" t="s">
        <v>212</v>
      </c>
      <c r="T5" s="41" t="s">
        <v>174</v>
      </c>
      <c r="U5"/>
      <c r="V5"/>
      <c r="W5"/>
      <c r="X5"/>
      <c r="Y5"/>
      <c r="Z5"/>
      <c r="AA5"/>
      <c r="AB5"/>
      <c r="AC5"/>
      <c r="AD5"/>
      <c r="AE5"/>
      <c r="AF5"/>
      <c r="AG5"/>
      <c r="AH5"/>
      <c r="AI5"/>
      <c r="AJ5"/>
      <c r="AK5"/>
      <c r="AL5"/>
      <c r="AM5"/>
      <c r="AN5"/>
      <c r="AO5"/>
      <c r="AP5"/>
      <c r="AQ5"/>
      <c r="AR5"/>
      <c r="AS5"/>
      <c r="AT5"/>
      <c r="AU5"/>
      <c r="AV5"/>
      <c r="AW5"/>
      <c r="AX5"/>
      <c r="AY5"/>
      <c r="AZ5"/>
      <c r="BA5"/>
    </row>
    <row r="6" spans="1:53" x14ac:dyDescent="0.3">
      <c r="A6" s="39" t="s">
        <v>169</v>
      </c>
      <c r="B6"/>
      <c r="C6" s="21">
        <v>1.7360129032258067</v>
      </c>
      <c r="D6" s="21">
        <v>0.3511889525434243</v>
      </c>
      <c r="E6" s="21">
        <v>4.3553410138248851E-2</v>
      </c>
      <c r="F6" s="21"/>
      <c r="G6" s="21"/>
      <c r="H6" s="21">
        <v>0.22068990967741939</v>
      </c>
      <c r="I6" s="21"/>
      <c r="J6" s="21">
        <v>9.3612206451612917E-2</v>
      </c>
      <c r="K6" s="21">
        <v>0.28251612903225815</v>
      </c>
      <c r="L6" s="21">
        <v>2.1821935483870969</v>
      </c>
      <c r="M6" s="21">
        <v>2.3380645161290321</v>
      </c>
      <c r="N6" s="21">
        <v>3.5904320737327189</v>
      </c>
      <c r="O6" s="21">
        <v>0.10497432521395654</v>
      </c>
      <c r="P6" s="21">
        <v>5.6224884792626731E-2</v>
      </c>
      <c r="Q6" s="21">
        <v>0.49416663594470045</v>
      </c>
      <c r="R6" s="21">
        <v>8.3001290322580665</v>
      </c>
      <c r="S6" s="21">
        <v>1.6287457630272952</v>
      </c>
      <c r="T6" s="21">
        <v>21.422504290554269</v>
      </c>
      <c r="U6"/>
      <c r="V6"/>
      <c r="W6"/>
      <c r="X6"/>
      <c r="Y6"/>
      <c r="Z6"/>
      <c r="AA6"/>
      <c r="AB6"/>
      <c r="AC6"/>
      <c r="AD6"/>
      <c r="AE6"/>
      <c r="AF6"/>
      <c r="AG6"/>
      <c r="AH6"/>
      <c r="AI6"/>
      <c r="AJ6"/>
      <c r="AK6"/>
      <c r="AL6"/>
      <c r="AM6"/>
      <c r="AN6"/>
      <c r="AO6"/>
      <c r="AP6"/>
      <c r="AQ6"/>
      <c r="AR6"/>
      <c r="AS6"/>
      <c r="AT6"/>
      <c r="AU6"/>
      <c r="AV6"/>
      <c r="AW6"/>
      <c r="AX6"/>
      <c r="AY6"/>
      <c r="AZ6"/>
      <c r="BA6"/>
    </row>
    <row r="7" spans="1:53" x14ac:dyDescent="0.3">
      <c r="A7"/>
      <c r="B7" s="39" t="s">
        <v>260</v>
      </c>
      <c r="C7" s="21">
        <v>0.21407903225806454</v>
      </c>
      <c r="D7" s="21">
        <v>0.17559447627171215</v>
      </c>
      <c r="E7" s="21"/>
      <c r="F7" s="21"/>
      <c r="G7" s="21"/>
      <c r="H7" s="21"/>
      <c r="I7" s="21"/>
      <c r="J7" s="21"/>
      <c r="K7" s="21"/>
      <c r="L7" s="21"/>
      <c r="M7" s="21">
        <v>0.58451612903225802</v>
      </c>
      <c r="N7" s="21">
        <v>0.6784144700460828</v>
      </c>
      <c r="O7" s="21">
        <v>0</v>
      </c>
      <c r="P7" s="21"/>
      <c r="Q7" s="21"/>
      <c r="R7" s="21"/>
      <c r="S7" s="21">
        <v>0.27992421215880897</v>
      </c>
      <c r="T7" s="21">
        <v>1.9325283197669265</v>
      </c>
      <c r="U7"/>
      <c r="V7"/>
      <c r="W7"/>
      <c r="X7"/>
      <c r="Y7"/>
      <c r="Z7"/>
      <c r="AA7"/>
      <c r="AB7"/>
      <c r="AC7"/>
      <c r="AD7"/>
      <c r="AE7"/>
      <c r="AF7"/>
      <c r="AG7"/>
      <c r="AH7"/>
      <c r="AI7"/>
      <c r="AJ7"/>
      <c r="AK7"/>
      <c r="AL7"/>
      <c r="AM7"/>
      <c r="AN7"/>
      <c r="AO7"/>
      <c r="AP7"/>
      <c r="AQ7"/>
      <c r="AR7"/>
      <c r="AS7"/>
      <c r="AT7"/>
      <c r="AU7"/>
      <c r="AV7"/>
      <c r="AW7"/>
      <c r="AX7"/>
      <c r="AY7"/>
      <c r="AZ7"/>
      <c r="BA7"/>
    </row>
    <row r="8" spans="1:53" x14ac:dyDescent="0.3">
      <c r="A8"/>
      <c r="B8" s="39" t="s">
        <v>261</v>
      </c>
      <c r="C8" s="21">
        <v>0.21407903225806454</v>
      </c>
      <c r="D8" s="21">
        <v>0.17559447627171215</v>
      </c>
      <c r="E8" s="21"/>
      <c r="F8" s="21"/>
      <c r="G8" s="21"/>
      <c r="H8" s="21"/>
      <c r="I8" s="21"/>
      <c r="J8" s="21"/>
      <c r="K8" s="21"/>
      <c r="L8" s="21"/>
      <c r="M8" s="21">
        <v>0.58451612903225802</v>
      </c>
      <c r="N8" s="21">
        <v>0.6784144700460828</v>
      </c>
      <c r="O8" s="21">
        <v>0</v>
      </c>
      <c r="P8" s="21"/>
      <c r="Q8" s="21"/>
      <c r="R8" s="21"/>
      <c r="S8" s="21">
        <v>0.27992421215880897</v>
      </c>
      <c r="T8" s="21">
        <v>1.9325283197669265</v>
      </c>
      <c r="U8"/>
      <c r="V8"/>
      <c r="W8"/>
      <c r="X8"/>
      <c r="Y8"/>
      <c r="Z8"/>
      <c r="AA8"/>
      <c r="AB8"/>
      <c r="AC8"/>
      <c r="AD8"/>
      <c r="AE8"/>
      <c r="AF8"/>
      <c r="AG8"/>
      <c r="AH8"/>
      <c r="AI8"/>
      <c r="AJ8"/>
      <c r="AK8"/>
      <c r="AL8"/>
      <c r="AM8"/>
      <c r="AN8"/>
      <c r="AO8"/>
      <c r="AP8"/>
      <c r="AQ8"/>
      <c r="AR8"/>
      <c r="AS8"/>
      <c r="AT8"/>
      <c r="AU8"/>
      <c r="AV8"/>
      <c r="AW8"/>
      <c r="AX8"/>
      <c r="AY8"/>
      <c r="AZ8"/>
      <c r="BA8"/>
    </row>
    <row r="9" spans="1:53" x14ac:dyDescent="0.3">
      <c r="A9"/>
      <c r="B9" s="39" t="s">
        <v>259</v>
      </c>
      <c r="C9" s="21">
        <v>0.18899354838709681</v>
      </c>
      <c r="D9" s="21"/>
      <c r="E9" s="21"/>
      <c r="F9" s="21"/>
      <c r="G9" s="21"/>
      <c r="H9" s="21">
        <v>0.11034495483870969</v>
      </c>
      <c r="I9" s="21"/>
      <c r="J9" s="21">
        <v>3.0824458064516138E-2</v>
      </c>
      <c r="K9" s="21"/>
      <c r="L9" s="21"/>
      <c r="M9" s="21">
        <v>0.58451612903225802</v>
      </c>
      <c r="N9" s="21">
        <v>0.67841447004608313</v>
      </c>
      <c r="O9" s="21">
        <v>5.248716260697827E-2</v>
      </c>
      <c r="P9" s="21"/>
      <c r="Q9" s="21"/>
      <c r="R9" s="21"/>
      <c r="S9" s="21">
        <v>0.5344486693548387</v>
      </c>
      <c r="T9" s="21">
        <v>2.1800293923304808</v>
      </c>
      <c r="U9"/>
      <c r="V9"/>
      <c r="W9"/>
      <c r="X9"/>
      <c r="Y9"/>
      <c r="Z9"/>
      <c r="AA9"/>
      <c r="AB9"/>
      <c r="AC9"/>
      <c r="AD9"/>
      <c r="AE9"/>
      <c r="AF9"/>
      <c r="AG9"/>
      <c r="AH9"/>
      <c r="AI9"/>
      <c r="AJ9"/>
      <c r="AK9"/>
      <c r="AL9"/>
      <c r="AM9"/>
      <c r="AN9"/>
      <c r="AO9"/>
      <c r="AP9"/>
      <c r="AQ9"/>
      <c r="AR9"/>
      <c r="AS9"/>
      <c r="AT9"/>
      <c r="AU9"/>
      <c r="AV9"/>
      <c r="AW9"/>
      <c r="AX9"/>
      <c r="AY9"/>
      <c r="AZ9"/>
      <c r="BA9"/>
    </row>
    <row r="10" spans="1:53" x14ac:dyDescent="0.3">
      <c r="A10"/>
      <c r="B10" s="39" t="s">
        <v>258</v>
      </c>
      <c r="C10" s="21">
        <v>0.18899354838709681</v>
      </c>
      <c r="D10" s="21"/>
      <c r="E10" s="21"/>
      <c r="F10" s="21"/>
      <c r="G10" s="21"/>
      <c r="H10" s="21">
        <v>0.11034495483870969</v>
      </c>
      <c r="I10" s="21"/>
      <c r="J10" s="21">
        <v>3.0824458064516138E-2</v>
      </c>
      <c r="K10" s="21"/>
      <c r="L10" s="21"/>
      <c r="M10" s="21">
        <v>0.58451612903225802</v>
      </c>
      <c r="N10" s="21">
        <v>0.67841447004608313</v>
      </c>
      <c r="O10" s="21">
        <v>5.248716260697827E-2</v>
      </c>
      <c r="P10" s="21"/>
      <c r="Q10" s="21"/>
      <c r="R10" s="21"/>
      <c r="S10" s="21">
        <v>0.5344486693548387</v>
      </c>
      <c r="T10" s="21">
        <v>2.1800293923304808</v>
      </c>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x14ac:dyDescent="0.3">
      <c r="A11"/>
      <c r="B11" s="39" t="s">
        <v>256</v>
      </c>
      <c r="C11" s="21">
        <v>0.46493387096774191</v>
      </c>
      <c r="D11" s="21"/>
      <c r="E11" s="21"/>
      <c r="F11" s="21"/>
      <c r="G11" s="21"/>
      <c r="H11" s="21"/>
      <c r="I11" s="21"/>
      <c r="J11" s="21">
        <v>1.5981645161290324E-2</v>
      </c>
      <c r="K11" s="21"/>
      <c r="L11" s="21">
        <v>0.54554838709677422</v>
      </c>
      <c r="M11" s="21"/>
      <c r="N11" s="21">
        <v>0.43838709677419357</v>
      </c>
      <c r="O11" s="21">
        <v>0</v>
      </c>
      <c r="P11" s="21"/>
      <c r="Q11" s="21"/>
      <c r="R11" s="21">
        <v>3.8578064516129036</v>
      </c>
      <c r="S11" s="21"/>
      <c r="T11" s="21">
        <v>5.3226574516129039</v>
      </c>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x14ac:dyDescent="0.3">
      <c r="A12"/>
      <c r="B12" s="39" t="s">
        <v>257</v>
      </c>
      <c r="C12" s="21">
        <v>0.46493387096774191</v>
      </c>
      <c r="D12" s="21"/>
      <c r="E12" s="21"/>
      <c r="F12" s="21"/>
      <c r="G12" s="21"/>
      <c r="H12" s="21"/>
      <c r="I12" s="21"/>
      <c r="J12" s="21">
        <v>1.5981645161290324E-2</v>
      </c>
      <c r="K12" s="21"/>
      <c r="L12" s="21">
        <v>0.54554838709677422</v>
      </c>
      <c r="M12" s="21"/>
      <c r="N12" s="21">
        <v>0.43838709677419357</v>
      </c>
      <c r="O12" s="21">
        <v>0</v>
      </c>
      <c r="P12" s="21"/>
      <c r="Q12" s="21"/>
      <c r="R12" s="21">
        <v>3.8578064516129036</v>
      </c>
      <c r="S12" s="21"/>
      <c r="T12" s="21">
        <v>5.3226574516129039</v>
      </c>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x14ac:dyDescent="0.3">
      <c r="A13"/>
      <c r="B13" s="39" t="s">
        <v>254</v>
      </c>
      <c r="C13" s="21"/>
      <c r="D13" s="21"/>
      <c r="E13" s="21">
        <v>2.1776705069124425E-2</v>
      </c>
      <c r="F13" s="21"/>
      <c r="G13" s="21"/>
      <c r="H13" s="21"/>
      <c r="I13" s="21"/>
      <c r="J13" s="21"/>
      <c r="K13" s="21">
        <v>0.14125806451612907</v>
      </c>
      <c r="L13" s="21">
        <v>0.54554838709677422</v>
      </c>
      <c r="M13" s="21"/>
      <c r="N13" s="21"/>
      <c r="O13" s="21"/>
      <c r="P13" s="21">
        <v>2.8112442396313365E-2</v>
      </c>
      <c r="Q13" s="21">
        <v>0.24708331797235022</v>
      </c>
      <c r="R13" s="21">
        <v>0.29225806451612901</v>
      </c>
      <c r="S13" s="21"/>
      <c r="T13" s="21">
        <v>1.2760369815668204</v>
      </c>
      <c r="U13"/>
      <c r="V13"/>
      <c r="W13"/>
      <c r="X13"/>
      <c r="Y13"/>
      <c r="Z13"/>
      <c r="AA13"/>
      <c r="AB13"/>
      <c r="AC13"/>
      <c r="AD13"/>
      <c r="AE13"/>
      <c r="AF13"/>
      <c r="AG13"/>
      <c r="AH13"/>
      <c r="AI13"/>
      <c r="AJ13"/>
      <c r="AK13"/>
      <c r="AL13"/>
      <c r="AM13"/>
      <c r="AN13"/>
      <c r="AO13"/>
      <c r="AP13"/>
      <c r="AQ13"/>
      <c r="AR13"/>
      <c r="AS13"/>
      <c r="AT13"/>
      <c r="AU13"/>
      <c r="AV13"/>
      <c r="AW13"/>
      <c r="AX13"/>
      <c r="AY13"/>
      <c r="AZ13"/>
      <c r="BA13"/>
    </row>
    <row r="14" spans="1:53" x14ac:dyDescent="0.3">
      <c r="A14"/>
      <c r="B14" s="39" t="s">
        <v>255</v>
      </c>
      <c r="C14" s="21"/>
      <c r="D14" s="21"/>
      <c r="E14" s="21">
        <v>2.1776705069124425E-2</v>
      </c>
      <c r="F14" s="21"/>
      <c r="G14" s="21"/>
      <c r="H14" s="21"/>
      <c r="I14" s="21"/>
      <c r="J14" s="21"/>
      <c r="K14" s="21">
        <v>0.14125806451612907</v>
      </c>
      <c r="L14" s="21">
        <v>0.54554838709677422</v>
      </c>
      <c r="M14" s="21"/>
      <c r="N14" s="21"/>
      <c r="O14" s="21"/>
      <c r="P14" s="21">
        <v>2.8112442396313365E-2</v>
      </c>
      <c r="Q14" s="21">
        <v>0.24708331797235022</v>
      </c>
      <c r="R14" s="21">
        <v>0.29225806451612901</v>
      </c>
      <c r="S14" s="21"/>
      <c r="T14" s="21">
        <v>1.2760369815668204</v>
      </c>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x14ac:dyDescent="0.3">
      <c r="A15" s="39" t="s">
        <v>170</v>
      </c>
      <c r="B15"/>
      <c r="C15" s="21"/>
      <c r="D15" s="21">
        <v>1.8429605852202235</v>
      </c>
      <c r="E15" s="21"/>
      <c r="F15" s="21">
        <v>0.39025217684792718</v>
      </c>
      <c r="G15" s="21">
        <v>2.8316327188940091</v>
      </c>
      <c r="H15" s="21">
        <v>4.6917857142857171E-2</v>
      </c>
      <c r="I15" s="21">
        <v>6.997444033759364</v>
      </c>
      <c r="J15" s="21">
        <v>2.1097379032258064E-2</v>
      </c>
      <c r="K15" s="21">
        <v>1.5793764976958522</v>
      </c>
      <c r="L15" s="21"/>
      <c r="M15" s="21">
        <v>4.6761290322580642</v>
      </c>
      <c r="N15" s="21">
        <v>1.3477271889400908</v>
      </c>
      <c r="O15" s="21">
        <v>1.324903225806452E-2</v>
      </c>
      <c r="P15" s="21"/>
      <c r="Q15" s="21"/>
      <c r="R15" s="21">
        <v>10.860309677419355</v>
      </c>
      <c r="S15" s="21">
        <v>1.5064357630272955</v>
      </c>
      <c r="T15" s="21">
        <v>32.113531942495356</v>
      </c>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x14ac:dyDescent="0.3">
      <c r="A16"/>
      <c r="B16" s="39" t="s">
        <v>268</v>
      </c>
      <c r="C16" s="21"/>
      <c r="D16" s="21">
        <v>0.35106401690446648</v>
      </c>
      <c r="E16" s="21"/>
      <c r="F16" s="21"/>
      <c r="G16" s="21">
        <v>0.33814953917050711</v>
      </c>
      <c r="H16" s="21"/>
      <c r="I16" s="21">
        <v>0.57130536866359471</v>
      </c>
      <c r="J16" s="21"/>
      <c r="K16" s="21"/>
      <c r="L16" s="21"/>
      <c r="M16" s="21">
        <v>0.58451612903225802</v>
      </c>
      <c r="N16" s="21">
        <v>0.33693179723502248</v>
      </c>
      <c r="O16" s="21">
        <v>0</v>
      </c>
      <c r="P16" s="21"/>
      <c r="Q16" s="21"/>
      <c r="R16" s="21"/>
      <c r="S16" s="21">
        <v>0.25427856699751861</v>
      </c>
      <c r="T16" s="21">
        <v>2.436245418003367</v>
      </c>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x14ac:dyDescent="0.3">
      <c r="A17"/>
      <c r="B17" s="39" t="s">
        <v>269</v>
      </c>
      <c r="C17" s="21"/>
      <c r="D17" s="21">
        <v>0.35106401690446648</v>
      </c>
      <c r="E17" s="21"/>
      <c r="F17" s="21"/>
      <c r="G17" s="21">
        <v>0.33814953917050711</v>
      </c>
      <c r="H17" s="21"/>
      <c r="I17" s="21">
        <v>0.57130536866359471</v>
      </c>
      <c r="J17" s="21"/>
      <c r="K17" s="21"/>
      <c r="L17" s="21"/>
      <c r="M17" s="21">
        <v>0.58451612903225802</v>
      </c>
      <c r="N17" s="21">
        <v>0.33693179723502248</v>
      </c>
      <c r="O17" s="21">
        <v>1.324903225806452E-2</v>
      </c>
      <c r="P17" s="21"/>
      <c r="Q17" s="21"/>
      <c r="R17" s="21"/>
      <c r="S17" s="21">
        <v>0.25427856699751861</v>
      </c>
      <c r="T17" s="21">
        <v>2.4494944502614318</v>
      </c>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x14ac:dyDescent="0.3">
      <c r="A18"/>
      <c r="B18" s="39" t="s">
        <v>266</v>
      </c>
      <c r="C18" s="21"/>
      <c r="D18" s="21">
        <v>0.57041627570564524</v>
      </c>
      <c r="E18" s="21"/>
      <c r="F18" s="21"/>
      <c r="G18" s="21">
        <v>0.31306405529953929</v>
      </c>
      <c r="H18" s="21">
        <v>1.1177131336405556E-2</v>
      </c>
      <c r="I18" s="21">
        <v>0.55600450213133645</v>
      </c>
      <c r="J18" s="21">
        <v>5.0231854838709679E-3</v>
      </c>
      <c r="K18" s="21"/>
      <c r="L18" s="21"/>
      <c r="M18" s="21">
        <v>0.58451612903225802</v>
      </c>
      <c r="N18" s="21"/>
      <c r="O18" s="21">
        <v>0</v>
      </c>
      <c r="P18" s="21"/>
      <c r="Q18" s="21"/>
      <c r="R18" s="21"/>
      <c r="S18" s="21">
        <v>0.49893931451612911</v>
      </c>
      <c r="T18" s="21">
        <v>2.5391405935051847</v>
      </c>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x14ac:dyDescent="0.3">
      <c r="A19"/>
      <c r="B19" s="39" t="s">
        <v>267</v>
      </c>
      <c r="C19" s="21"/>
      <c r="D19" s="21">
        <v>0.57041627570564524</v>
      </c>
      <c r="E19" s="21"/>
      <c r="F19" s="21"/>
      <c r="G19" s="21">
        <v>0.31306405529953929</v>
      </c>
      <c r="H19" s="21">
        <v>3.5740725806451615E-2</v>
      </c>
      <c r="I19" s="21">
        <v>0.54927757771097352</v>
      </c>
      <c r="J19" s="21">
        <v>1.6074193548387097E-2</v>
      </c>
      <c r="K19" s="21"/>
      <c r="L19" s="21"/>
      <c r="M19" s="21">
        <v>0.58451612903225802</v>
      </c>
      <c r="N19" s="21"/>
      <c r="O19" s="21">
        <v>0</v>
      </c>
      <c r="P19" s="21"/>
      <c r="Q19" s="21"/>
      <c r="R19" s="21"/>
      <c r="S19" s="21">
        <v>0.49893931451612911</v>
      </c>
      <c r="T19" s="21">
        <v>2.5680282716193839</v>
      </c>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x14ac:dyDescent="0.3">
      <c r="A20"/>
      <c r="B20" s="39" t="s">
        <v>264</v>
      </c>
      <c r="C20" s="21"/>
      <c r="D20" s="21"/>
      <c r="E20" s="21"/>
      <c r="F20" s="21">
        <v>0.19512608842396359</v>
      </c>
      <c r="G20" s="21">
        <v>0.76460276497695823</v>
      </c>
      <c r="H20" s="21"/>
      <c r="I20" s="21">
        <v>1.9971364377880192</v>
      </c>
      <c r="J20" s="21"/>
      <c r="K20" s="21"/>
      <c r="L20" s="21"/>
      <c r="M20" s="21">
        <v>0.58451612903225802</v>
      </c>
      <c r="N20" s="21"/>
      <c r="O20" s="21"/>
      <c r="P20" s="21"/>
      <c r="Q20" s="21"/>
      <c r="R20" s="21">
        <v>2.5075741935483875</v>
      </c>
      <c r="S20" s="21"/>
      <c r="T20" s="21">
        <v>6.0489556137695866</v>
      </c>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x14ac:dyDescent="0.3">
      <c r="A21"/>
      <c r="B21" s="39" t="s">
        <v>265</v>
      </c>
      <c r="C21" s="21"/>
      <c r="D21" s="21"/>
      <c r="E21" s="21"/>
      <c r="F21" s="21">
        <v>0.19512608842396359</v>
      </c>
      <c r="G21" s="21">
        <v>0.76460276497695823</v>
      </c>
      <c r="H21" s="21"/>
      <c r="I21" s="21">
        <v>1.9971364377880192</v>
      </c>
      <c r="J21" s="21"/>
      <c r="K21" s="21"/>
      <c r="L21" s="21"/>
      <c r="M21" s="21">
        <v>0.58451612903225802</v>
      </c>
      <c r="N21" s="21"/>
      <c r="O21" s="21"/>
      <c r="P21" s="21"/>
      <c r="Q21" s="21"/>
      <c r="R21" s="21">
        <v>2.5075741935483875</v>
      </c>
      <c r="S21" s="21"/>
      <c r="T21" s="21">
        <v>6.0489556137695866</v>
      </c>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x14ac:dyDescent="0.3">
      <c r="A22"/>
      <c r="B22" s="39" t="s">
        <v>262</v>
      </c>
      <c r="C22" s="21"/>
      <c r="D22" s="21"/>
      <c r="E22" s="21"/>
      <c r="F22" s="21"/>
      <c r="G22" s="21"/>
      <c r="H22" s="21"/>
      <c r="I22" s="21">
        <v>0.37763917050691248</v>
      </c>
      <c r="J22" s="21"/>
      <c r="K22" s="21">
        <v>0.7896882488479261</v>
      </c>
      <c r="L22" s="21"/>
      <c r="M22" s="21">
        <v>0.58451612903225802</v>
      </c>
      <c r="N22" s="21">
        <v>0.33693179723502298</v>
      </c>
      <c r="O22" s="21"/>
      <c r="P22" s="21"/>
      <c r="Q22" s="21"/>
      <c r="R22" s="21">
        <v>2.9225806451612901</v>
      </c>
      <c r="S22" s="21"/>
      <c r="T22" s="21">
        <v>5.0113559907834091</v>
      </c>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x14ac:dyDescent="0.3">
      <c r="A23"/>
      <c r="B23" s="39" t="s">
        <v>263</v>
      </c>
      <c r="C23" s="21"/>
      <c r="D23" s="21"/>
      <c r="E23" s="21"/>
      <c r="F23" s="21"/>
      <c r="G23" s="21"/>
      <c r="H23" s="21"/>
      <c r="I23" s="21">
        <v>0.37763917050691248</v>
      </c>
      <c r="J23" s="21"/>
      <c r="K23" s="21">
        <v>0.7896882488479261</v>
      </c>
      <c r="L23" s="21"/>
      <c r="M23" s="21">
        <v>0.58451612903225802</v>
      </c>
      <c r="N23" s="21">
        <v>0.33693179723502298</v>
      </c>
      <c r="O23" s="21"/>
      <c r="P23" s="21"/>
      <c r="Q23" s="21"/>
      <c r="R23" s="21">
        <v>2.9225806451612901</v>
      </c>
      <c r="S23" s="21"/>
      <c r="T23" s="21">
        <v>5.0113559907834091</v>
      </c>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x14ac:dyDescent="0.3">
      <c r="A24" s="39" t="s">
        <v>174</v>
      </c>
      <c r="B24"/>
      <c r="C24" s="21">
        <v>1.7360129032258067</v>
      </c>
      <c r="D24" s="21">
        <v>2.1941495377636477</v>
      </c>
      <c r="E24" s="21">
        <v>4.3553410138248851E-2</v>
      </c>
      <c r="F24" s="21">
        <v>0.39025217684792718</v>
      </c>
      <c r="G24" s="21">
        <v>2.8316327188940091</v>
      </c>
      <c r="H24" s="21">
        <v>0.26760776682027654</v>
      </c>
      <c r="I24" s="21">
        <v>6.997444033759364</v>
      </c>
      <c r="J24" s="21">
        <v>0.11470958548387099</v>
      </c>
      <c r="K24" s="21">
        <v>1.8618926267281104</v>
      </c>
      <c r="L24" s="21">
        <v>2.1821935483870969</v>
      </c>
      <c r="M24" s="21">
        <v>7.0141935483870945</v>
      </c>
      <c r="N24" s="21">
        <v>4.9381592626728095</v>
      </c>
      <c r="O24" s="21">
        <v>0.11822335747202106</v>
      </c>
      <c r="P24" s="21">
        <v>5.6224884792626731E-2</v>
      </c>
      <c r="Q24" s="21">
        <v>0.49416663594470045</v>
      </c>
      <c r="R24" s="21">
        <v>19.160438709677422</v>
      </c>
      <c r="S24" s="21">
        <v>3.1351815260545908</v>
      </c>
      <c r="T24" s="21">
        <v>53.536036233049622</v>
      </c>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x14ac:dyDescent="0.3">
      <c r="A25"/>
      <c r="B25"/>
      <c r="C25"/>
      <c r="D25"/>
      <c r="E25"/>
      <c r="F25"/>
      <c r="G25"/>
      <c r="H25"/>
      <c r="I25"/>
      <c r="J25"/>
      <c r="K25"/>
      <c r="L25"/>
      <c r="M25"/>
      <c r="N25"/>
      <c r="O25"/>
      <c r="P25"/>
      <c r="Q25"/>
      <c r="R25"/>
      <c r="S25"/>
      <c r="T25"/>
      <c r="U25"/>
      <c r="V25"/>
      <c r="W25"/>
      <c r="X25"/>
      <c r="Y25"/>
      <c r="Z25"/>
      <c r="AA25"/>
    </row>
    <row r="26" spans="1:53" x14ac:dyDescent="0.3">
      <c r="A26"/>
      <c r="B26"/>
      <c r="C26"/>
      <c r="D26"/>
      <c r="E26"/>
      <c r="F26"/>
      <c r="G26"/>
      <c r="H26"/>
      <c r="I26"/>
      <c r="J26"/>
      <c r="K26"/>
      <c r="L26"/>
      <c r="M26"/>
      <c r="N26"/>
      <c r="O26"/>
      <c r="P26"/>
      <c r="Q26"/>
      <c r="R26"/>
      <c r="S26"/>
      <c r="T26"/>
      <c r="U26"/>
      <c r="V26"/>
      <c r="W26"/>
      <c r="X26"/>
      <c r="Y26"/>
      <c r="Z26"/>
      <c r="AA26"/>
    </row>
    <row r="27" spans="1:53" x14ac:dyDescent="0.3">
      <c r="A27"/>
      <c r="B27"/>
      <c r="C27"/>
      <c r="D27"/>
      <c r="E27"/>
      <c r="F27"/>
      <c r="G27"/>
      <c r="H27"/>
      <c r="I27"/>
      <c r="J27"/>
      <c r="K27"/>
      <c r="L27"/>
      <c r="M27"/>
      <c r="N27"/>
      <c r="O27"/>
      <c r="P27"/>
      <c r="Q27"/>
      <c r="R27"/>
      <c r="S27"/>
      <c r="T27"/>
      <c r="U27"/>
      <c r="V27"/>
      <c r="W27"/>
      <c r="X27"/>
      <c r="Y27"/>
      <c r="Z27"/>
      <c r="AA27"/>
    </row>
    <row r="28" spans="1:53" x14ac:dyDescent="0.3">
      <c r="A28"/>
      <c r="B28"/>
      <c r="C28"/>
      <c r="D28"/>
      <c r="E28"/>
      <c r="F28"/>
      <c r="G28"/>
      <c r="H28"/>
      <c r="I28"/>
      <c r="J28"/>
      <c r="K28"/>
      <c r="L28"/>
      <c r="M28"/>
      <c r="N28"/>
      <c r="O28"/>
      <c r="P28"/>
      <c r="Q28"/>
      <c r="R28"/>
      <c r="S28"/>
      <c r="T28"/>
      <c r="U28"/>
      <c r="V28"/>
      <c r="W28"/>
      <c r="X28"/>
      <c r="Y28"/>
      <c r="Z28"/>
      <c r="AA28"/>
    </row>
    <row r="29" spans="1:53" x14ac:dyDescent="0.3">
      <c r="A29"/>
      <c r="B29"/>
      <c r="C29"/>
      <c r="D29"/>
      <c r="E29"/>
      <c r="F29"/>
      <c r="G29"/>
      <c r="H29"/>
      <c r="I29"/>
      <c r="J29"/>
      <c r="K29"/>
      <c r="L29"/>
      <c r="M29"/>
      <c r="N29"/>
      <c r="O29"/>
      <c r="P29"/>
      <c r="Q29"/>
      <c r="R29"/>
      <c r="S29"/>
      <c r="T29"/>
      <c r="U29"/>
      <c r="V29"/>
      <c r="W29"/>
      <c r="X29"/>
      <c r="Y29"/>
      <c r="Z29"/>
      <c r="AA29"/>
    </row>
    <row r="30" spans="1:53" x14ac:dyDescent="0.3">
      <c r="A30"/>
      <c r="B30"/>
      <c r="C30"/>
      <c r="D30"/>
      <c r="E30"/>
      <c r="F30"/>
      <c r="G30"/>
      <c r="H30"/>
      <c r="I30"/>
      <c r="J30"/>
      <c r="K30"/>
      <c r="L30"/>
      <c r="M30"/>
      <c r="N30"/>
      <c r="O30"/>
      <c r="P30"/>
      <c r="Q30"/>
      <c r="R30"/>
      <c r="S30"/>
      <c r="T30"/>
      <c r="U30"/>
      <c r="V30"/>
      <c r="W30"/>
      <c r="X30"/>
      <c r="Y30"/>
      <c r="Z30"/>
      <c r="AA30"/>
    </row>
    <row r="31" spans="1:53" x14ac:dyDescent="0.3">
      <c r="A31"/>
      <c r="B31"/>
      <c r="C31"/>
      <c r="D31"/>
      <c r="E31"/>
      <c r="F31"/>
      <c r="G31"/>
      <c r="H31"/>
      <c r="I31"/>
      <c r="J31"/>
      <c r="K31"/>
      <c r="L31"/>
      <c r="M31"/>
      <c r="N31"/>
      <c r="O31"/>
      <c r="P31"/>
      <c r="Q31"/>
      <c r="R31"/>
      <c r="S31"/>
      <c r="T31"/>
      <c r="U31"/>
      <c r="V31"/>
      <c r="W31"/>
      <c r="X31"/>
      <c r="Y31"/>
      <c r="Z31"/>
      <c r="AA31"/>
    </row>
    <row r="32" spans="1:53" x14ac:dyDescent="0.3">
      <c r="A32"/>
      <c r="B32"/>
      <c r="C32"/>
      <c r="D32"/>
      <c r="E32"/>
      <c r="F32"/>
      <c r="G32"/>
      <c r="H32"/>
      <c r="I32"/>
      <c r="J32"/>
      <c r="K32"/>
      <c r="L32"/>
      <c r="M32"/>
      <c r="N32"/>
      <c r="O32"/>
      <c r="P32"/>
      <c r="Q32"/>
      <c r="R32"/>
      <c r="S32"/>
      <c r="T32"/>
      <c r="U32"/>
      <c r="V32"/>
      <c r="W32"/>
      <c r="X32"/>
      <c r="Y32"/>
      <c r="Z32"/>
      <c r="AA32"/>
    </row>
    <row r="33" spans="1:22" x14ac:dyDescent="0.3">
      <c r="A33"/>
      <c r="B33"/>
      <c r="C33"/>
      <c r="D33"/>
      <c r="E33"/>
      <c r="F33"/>
      <c r="G33"/>
      <c r="H33"/>
      <c r="I33"/>
      <c r="J33"/>
      <c r="K33"/>
      <c r="L33"/>
      <c r="M33"/>
      <c r="N33"/>
      <c r="O33"/>
      <c r="P33"/>
      <c r="Q33"/>
      <c r="R33"/>
      <c r="S33"/>
      <c r="T33"/>
      <c r="U33"/>
      <c r="V33"/>
    </row>
    <row r="34" spans="1:22" x14ac:dyDescent="0.3">
      <c r="A34"/>
      <c r="B34"/>
      <c r="C34"/>
      <c r="D34"/>
      <c r="E34"/>
      <c r="F34"/>
      <c r="G34"/>
      <c r="H34"/>
      <c r="I34"/>
      <c r="J34"/>
      <c r="K34"/>
      <c r="L34"/>
      <c r="M34"/>
      <c r="N34"/>
      <c r="O34"/>
      <c r="P34"/>
      <c r="Q34"/>
      <c r="R34"/>
      <c r="S34"/>
      <c r="T34"/>
      <c r="U34"/>
      <c r="V34"/>
    </row>
    <row r="35" spans="1:22" x14ac:dyDescent="0.3">
      <c r="A35"/>
      <c r="B35"/>
      <c r="C35"/>
      <c r="D35"/>
      <c r="E35"/>
      <c r="F35"/>
      <c r="G35"/>
      <c r="H35"/>
      <c r="I35"/>
      <c r="J35"/>
      <c r="K35"/>
      <c r="L35"/>
      <c r="M35"/>
      <c r="N35"/>
      <c r="O35"/>
      <c r="P35"/>
      <c r="Q35"/>
      <c r="R35"/>
      <c r="S35"/>
      <c r="T35"/>
      <c r="U35"/>
      <c r="V35"/>
    </row>
    <row r="36" spans="1:22" x14ac:dyDescent="0.3">
      <c r="A36"/>
      <c r="B36"/>
      <c r="C36"/>
      <c r="D36"/>
      <c r="E36"/>
      <c r="F36"/>
      <c r="G36"/>
      <c r="H36"/>
      <c r="I36"/>
      <c r="J36"/>
      <c r="K36"/>
      <c r="L36"/>
      <c r="M36"/>
      <c r="N36"/>
      <c r="O36"/>
      <c r="P36"/>
      <c r="Q36"/>
      <c r="R36"/>
      <c r="S36"/>
      <c r="T36"/>
      <c r="U36"/>
      <c r="V36"/>
    </row>
    <row r="37" spans="1:22" x14ac:dyDescent="0.3">
      <c r="A37"/>
      <c r="B37"/>
      <c r="C37"/>
      <c r="D37"/>
      <c r="E37"/>
      <c r="F37"/>
      <c r="G37"/>
      <c r="H37"/>
      <c r="I37"/>
      <c r="J37"/>
      <c r="K37"/>
      <c r="L37"/>
      <c r="M37"/>
      <c r="N37"/>
      <c r="O37"/>
      <c r="P37"/>
      <c r="Q37"/>
      <c r="R37"/>
      <c r="S37"/>
      <c r="T37"/>
      <c r="U37"/>
      <c r="V37"/>
    </row>
    <row r="38" spans="1:22" x14ac:dyDescent="0.3">
      <c r="A38"/>
      <c r="B38"/>
      <c r="C38"/>
      <c r="D38"/>
      <c r="E38"/>
      <c r="F38"/>
      <c r="G38"/>
      <c r="H38"/>
      <c r="I38"/>
      <c r="J38"/>
      <c r="K38"/>
      <c r="L38"/>
      <c r="M38"/>
      <c r="N38"/>
      <c r="O38"/>
      <c r="P38"/>
      <c r="Q38"/>
      <c r="R38"/>
      <c r="S38"/>
      <c r="T38"/>
      <c r="U38"/>
      <c r="V38"/>
    </row>
    <row r="39" spans="1:22" x14ac:dyDescent="0.3">
      <c r="A39"/>
      <c r="B39"/>
      <c r="C39"/>
      <c r="D39"/>
      <c r="E39"/>
      <c r="F39"/>
      <c r="G39"/>
      <c r="H39"/>
      <c r="I39"/>
      <c r="J39"/>
      <c r="K39"/>
      <c r="L39"/>
      <c r="M39"/>
      <c r="N39"/>
      <c r="O39"/>
      <c r="P39"/>
      <c r="Q39"/>
      <c r="R39"/>
      <c r="S39"/>
      <c r="T39"/>
      <c r="U39"/>
      <c r="V39"/>
    </row>
    <row r="40" spans="1:22" x14ac:dyDescent="0.3">
      <c r="A40"/>
      <c r="B40"/>
      <c r="C40"/>
      <c r="D40"/>
      <c r="E40"/>
      <c r="F40"/>
      <c r="G40"/>
      <c r="H40"/>
      <c r="I40"/>
      <c r="J40"/>
      <c r="K40"/>
      <c r="L40"/>
      <c r="M40"/>
      <c r="N40"/>
      <c r="O40"/>
      <c r="P40"/>
      <c r="Q40"/>
      <c r="R40"/>
      <c r="S40"/>
      <c r="T40"/>
      <c r="U40"/>
      <c r="V40"/>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2:AD64"/>
  <sheetViews>
    <sheetView topLeftCell="A34" zoomScale="50" zoomScaleNormal="50" workbookViewId="0">
      <selection activeCell="H24" sqref="B5:H24"/>
    </sheetView>
  </sheetViews>
  <sheetFormatPr defaultColWidth="9.109375" defaultRowHeight="14.4" x14ac:dyDescent="0.3"/>
  <cols>
    <col min="1" max="3" width="13" style="4" customWidth="1"/>
    <col min="4" max="4" width="57.5546875" style="4" customWidth="1"/>
    <col min="5" max="28" width="13" style="4" customWidth="1"/>
    <col min="29" max="29" width="11.33203125" style="4" bestFit="1" customWidth="1"/>
    <col min="30" max="30" width="14.44140625" style="4" bestFit="1" customWidth="1"/>
    <col min="31" max="31" width="13.88671875" style="4" bestFit="1" customWidth="1"/>
    <col min="32" max="32" width="11.33203125" style="4" bestFit="1" customWidth="1"/>
    <col min="33" max="16384" width="9.109375" style="4"/>
  </cols>
  <sheetData>
    <row r="2" spans="1:30" x14ac:dyDescent="0.3">
      <c r="A2" s="15" t="s">
        <v>186</v>
      </c>
      <c r="B2" s="39" t="s">
        <v>161</v>
      </c>
    </row>
    <row r="3" spans="1:30" x14ac:dyDescent="0.3">
      <c r="F3" s="4" t="s">
        <v>247</v>
      </c>
    </row>
    <row r="4" spans="1:30" x14ac:dyDescent="0.3">
      <c r="A4" s="15" t="s">
        <v>246</v>
      </c>
      <c r="B4"/>
      <c r="C4" s="15" t="s">
        <v>171</v>
      </c>
      <c r="D4"/>
      <c r="E4"/>
      <c r="F4"/>
      <c r="G4"/>
      <c r="H4"/>
      <c r="I4"/>
      <c r="J4"/>
      <c r="K4"/>
      <c r="L4"/>
      <c r="M4"/>
      <c r="N4"/>
      <c r="O4"/>
      <c r="P4"/>
      <c r="Q4"/>
      <c r="R4"/>
      <c r="S4"/>
      <c r="T4"/>
      <c r="U4"/>
      <c r="V4"/>
      <c r="W4"/>
      <c r="X4"/>
      <c r="Y4"/>
      <c r="Z4"/>
      <c r="AA4"/>
      <c r="AB4"/>
      <c r="AC4"/>
      <c r="AD4"/>
    </row>
    <row r="5" spans="1:30" ht="71.400000000000006" x14ac:dyDescent="0.3">
      <c r="A5" s="15" t="s">
        <v>168</v>
      </c>
      <c r="B5" s="42" t="s">
        <v>253</v>
      </c>
      <c r="C5" s="41" t="s">
        <v>51</v>
      </c>
      <c r="D5" s="41" t="s">
        <v>54</v>
      </c>
      <c r="E5" s="41" t="s">
        <v>73</v>
      </c>
      <c r="F5" s="41" t="s">
        <v>217</v>
      </c>
      <c r="G5" s="41" t="s">
        <v>216</v>
      </c>
      <c r="H5" s="41" t="s">
        <v>174</v>
      </c>
      <c r="I5"/>
      <c r="J5"/>
      <c r="K5"/>
      <c r="L5"/>
      <c r="M5"/>
      <c r="N5"/>
      <c r="O5"/>
      <c r="P5"/>
      <c r="Q5"/>
      <c r="R5"/>
      <c r="S5"/>
      <c r="T5"/>
      <c r="U5"/>
      <c r="V5"/>
      <c r="W5"/>
      <c r="X5"/>
      <c r="Y5"/>
      <c r="Z5"/>
      <c r="AA5"/>
      <c r="AB5"/>
      <c r="AC5"/>
      <c r="AD5"/>
    </row>
    <row r="6" spans="1:30" x14ac:dyDescent="0.3">
      <c r="A6" s="39" t="s">
        <v>169</v>
      </c>
      <c r="B6"/>
      <c r="C6" s="21">
        <v>6.8645551810545697</v>
      </c>
      <c r="D6" s="21">
        <v>1.1346429060492689</v>
      </c>
      <c r="E6" s="21">
        <v>0.2887620526575842</v>
      </c>
      <c r="F6" s="21">
        <v>0.17826516199618819</v>
      </c>
      <c r="G6" s="21">
        <v>11.670542934283898</v>
      </c>
      <c r="H6" s="21">
        <v>20.136768236041505</v>
      </c>
      <c r="I6"/>
      <c r="J6"/>
      <c r="K6"/>
      <c r="L6"/>
      <c r="M6"/>
      <c r="N6"/>
      <c r="O6"/>
      <c r="P6"/>
      <c r="Q6"/>
      <c r="R6"/>
      <c r="S6"/>
      <c r="T6"/>
      <c r="U6"/>
      <c r="V6"/>
      <c r="W6"/>
      <c r="X6"/>
      <c r="Y6"/>
      <c r="Z6"/>
      <c r="AA6"/>
      <c r="AB6"/>
      <c r="AC6"/>
      <c r="AD6"/>
    </row>
    <row r="7" spans="1:30" x14ac:dyDescent="0.3">
      <c r="A7"/>
      <c r="B7" s="39" t="s">
        <v>260</v>
      </c>
      <c r="C7" s="21">
        <v>0.80342322827698265</v>
      </c>
      <c r="D7" s="21">
        <v>0.12469064551422314</v>
      </c>
      <c r="E7" s="21">
        <v>6.7319545422460478E-2</v>
      </c>
      <c r="F7" s="21"/>
      <c r="G7" s="21">
        <v>1.3624640361403255</v>
      </c>
      <c r="H7" s="21">
        <v>2.3578974553539918</v>
      </c>
      <c r="I7"/>
      <c r="J7"/>
      <c r="K7"/>
      <c r="L7"/>
      <c r="M7"/>
      <c r="N7"/>
      <c r="O7"/>
      <c r="P7"/>
      <c r="Q7"/>
      <c r="R7"/>
      <c r="S7"/>
      <c r="T7"/>
      <c r="U7"/>
      <c r="V7"/>
      <c r="W7"/>
      <c r="X7"/>
      <c r="Y7"/>
      <c r="Z7"/>
      <c r="AA7"/>
      <c r="AB7"/>
      <c r="AC7"/>
      <c r="AD7"/>
    </row>
    <row r="8" spans="1:30" x14ac:dyDescent="0.3">
      <c r="A8"/>
      <c r="B8" s="39" t="s">
        <v>261</v>
      </c>
      <c r="C8" s="21">
        <v>0.80342322827698265</v>
      </c>
      <c r="D8" s="21">
        <v>0.12469064551422314</v>
      </c>
      <c r="E8" s="21">
        <v>6.7319545422460478E-2</v>
      </c>
      <c r="F8" s="21"/>
      <c r="G8" s="21">
        <v>1.3624640361403255</v>
      </c>
      <c r="H8" s="21">
        <v>2.3578974553539918</v>
      </c>
      <c r="I8"/>
      <c r="J8"/>
      <c r="K8"/>
      <c r="L8"/>
      <c r="M8"/>
      <c r="N8"/>
      <c r="O8"/>
      <c r="P8"/>
      <c r="Q8"/>
      <c r="R8"/>
      <c r="S8"/>
      <c r="T8"/>
      <c r="U8"/>
      <c r="V8"/>
      <c r="W8"/>
      <c r="X8"/>
      <c r="Y8"/>
      <c r="Z8"/>
      <c r="AA8"/>
      <c r="AB8"/>
      <c r="AC8"/>
      <c r="AD8"/>
    </row>
    <row r="9" spans="1:30" x14ac:dyDescent="0.3">
      <c r="A9"/>
      <c r="B9" s="39" t="s">
        <v>259</v>
      </c>
      <c r="C9" s="21">
        <v>0.81377403472859478</v>
      </c>
      <c r="D9" s="21">
        <v>0.13504145196583611</v>
      </c>
      <c r="E9" s="21">
        <v>7.7061480906331623E-2</v>
      </c>
      <c r="F9" s="21"/>
      <c r="G9" s="21">
        <v>1.383165649043552</v>
      </c>
      <c r="H9" s="21">
        <v>2.4090426166443146</v>
      </c>
      <c r="I9"/>
      <c r="J9"/>
      <c r="K9"/>
      <c r="L9"/>
      <c r="M9"/>
      <c r="N9"/>
      <c r="O9"/>
      <c r="P9"/>
      <c r="Q9"/>
      <c r="R9"/>
      <c r="S9"/>
      <c r="T9"/>
      <c r="U9"/>
      <c r="V9"/>
      <c r="W9"/>
      <c r="X9"/>
      <c r="Y9"/>
      <c r="Z9"/>
      <c r="AA9"/>
      <c r="AB9"/>
      <c r="AC9"/>
      <c r="AD9"/>
    </row>
    <row r="10" spans="1:30" x14ac:dyDescent="0.3">
      <c r="A10"/>
      <c r="B10" s="39" t="s">
        <v>258</v>
      </c>
      <c r="C10" s="21">
        <v>0.81377403472859478</v>
      </c>
      <c r="D10" s="21">
        <v>0.13504145196583611</v>
      </c>
      <c r="E10" s="21">
        <v>7.7061480906331623E-2</v>
      </c>
      <c r="F10" s="21"/>
      <c r="G10" s="21">
        <v>1.383165649043552</v>
      </c>
      <c r="H10" s="21">
        <v>2.4090426166443146</v>
      </c>
      <c r="I10"/>
      <c r="J10"/>
      <c r="K10"/>
      <c r="L10"/>
      <c r="M10"/>
      <c r="N10"/>
      <c r="O10"/>
      <c r="P10"/>
      <c r="Q10"/>
      <c r="R10"/>
      <c r="S10"/>
      <c r="T10"/>
      <c r="U10"/>
      <c r="V10"/>
      <c r="W10"/>
      <c r="X10"/>
      <c r="Y10"/>
      <c r="Z10"/>
      <c r="AA10"/>
      <c r="AB10"/>
      <c r="AC10"/>
      <c r="AD10"/>
    </row>
    <row r="11" spans="1:30" x14ac:dyDescent="0.3">
      <c r="A11"/>
      <c r="B11" s="39" t="s">
        <v>256</v>
      </c>
      <c r="C11" s="21">
        <v>0.9785345185995632</v>
      </c>
      <c r="D11" s="21">
        <v>0.15379467777228767</v>
      </c>
      <c r="E11" s="21"/>
      <c r="F11" s="21"/>
      <c r="G11" s="21">
        <v>1.5437858103338742</v>
      </c>
      <c r="H11" s="21">
        <v>2.6761150067057251</v>
      </c>
      <c r="I11"/>
      <c r="J11"/>
      <c r="K11"/>
      <c r="L11"/>
      <c r="M11"/>
      <c r="N11"/>
      <c r="O11"/>
      <c r="P11"/>
      <c r="Q11"/>
      <c r="R11"/>
      <c r="S11"/>
      <c r="T11"/>
      <c r="U11"/>
      <c r="V11"/>
      <c r="W11"/>
      <c r="X11"/>
      <c r="Y11"/>
      <c r="Z11"/>
      <c r="AA11"/>
      <c r="AB11"/>
      <c r="AC11"/>
      <c r="AD11"/>
    </row>
    <row r="12" spans="1:30" x14ac:dyDescent="0.3">
      <c r="A12"/>
      <c r="B12" s="39" t="s">
        <v>257</v>
      </c>
      <c r="C12" s="21">
        <v>0.9785345185995632</v>
      </c>
      <c r="D12" s="21">
        <v>0.15379467777228767</v>
      </c>
      <c r="E12" s="21"/>
      <c r="F12" s="21"/>
      <c r="G12" s="21">
        <v>1.5437858103338742</v>
      </c>
      <c r="H12" s="21">
        <v>2.6761150067057251</v>
      </c>
      <c r="I12"/>
      <c r="J12"/>
      <c r="K12"/>
      <c r="L12"/>
      <c r="M12"/>
      <c r="N12"/>
      <c r="O12"/>
      <c r="P12"/>
      <c r="Q12"/>
      <c r="R12"/>
      <c r="S12"/>
      <c r="T12"/>
      <c r="U12"/>
      <c r="V12"/>
      <c r="W12"/>
      <c r="X12"/>
      <c r="Y12"/>
      <c r="Z12"/>
      <c r="AA12"/>
      <c r="AB12"/>
      <c r="AC12"/>
      <c r="AD12"/>
    </row>
    <row r="13" spans="1:30" x14ac:dyDescent="0.3">
      <c r="A13"/>
      <c r="B13" s="39" t="s">
        <v>254</v>
      </c>
      <c r="C13" s="21">
        <v>0.83654580892214414</v>
      </c>
      <c r="D13" s="21">
        <v>0.15379467777228767</v>
      </c>
      <c r="E13" s="21"/>
      <c r="F13" s="21">
        <v>8.9132580998094096E-2</v>
      </c>
      <c r="G13" s="21">
        <v>1.5458559716241966</v>
      </c>
      <c r="H13" s="21">
        <v>2.6253290393167226</v>
      </c>
      <c r="I13"/>
      <c r="J13"/>
      <c r="K13"/>
      <c r="L13"/>
      <c r="M13"/>
      <c r="N13"/>
      <c r="O13"/>
      <c r="P13"/>
      <c r="Q13"/>
      <c r="R13"/>
      <c r="S13"/>
      <c r="T13"/>
      <c r="U13"/>
      <c r="V13"/>
      <c r="W13"/>
      <c r="X13"/>
      <c r="Y13"/>
      <c r="Z13"/>
      <c r="AA13"/>
      <c r="AB13"/>
      <c r="AC13"/>
      <c r="AD13"/>
    </row>
    <row r="14" spans="1:30" x14ac:dyDescent="0.3">
      <c r="A14"/>
      <c r="B14" s="39" t="s">
        <v>255</v>
      </c>
      <c r="C14" s="21">
        <v>0.83654580892214414</v>
      </c>
      <c r="D14" s="21">
        <v>0.15379467777228767</v>
      </c>
      <c r="E14" s="21"/>
      <c r="F14" s="21">
        <v>8.9132580998094096E-2</v>
      </c>
      <c r="G14" s="21">
        <v>1.5458559716241966</v>
      </c>
      <c r="H14" s="21">
        <v>2.6253290393167226</v>
      </c>
      <c r="I14"/>
      <c r="J14"/>
      <c r="K14"/>
      <c r="L14"/>
      <c r="M14"/>
      <c r="N14"/>
      <c r="O14"/>
      <c r="P14"/>
      <c r="Q14"/>
      <c r="R14"/>
      <c r="S14"/>
      <c r="T14"/>
      <c r="U14"/>
      <c r="V14"/>
      <c r="W14"/>
      <c r="X14"/>
      <c r="Y14"/>
      <c r="Z14"/>
      <c r="AA14"/>
      <c r="AB14"/>
      <c r="AC14"/>
      <c r="AD14"/>
    </row>
    <row r="15" spans="1:30" x14ac:dyDescent="0.3">
      <c r="A15" s="39" t="s">
        <v>170</v>
      </c>
      <c r="B15"/>
      <c r="C15" s="21">
        <v>6.8645551810545697</v>
      </c>
      <c r="D15" s="21">
        <v>1.1346429060492689</v>
      </c>
      <c r="E15" s="21">
        <v>0.2887620526575842</v>
      </c>
      <c r="F15" s="21">
        <v>0.17826516199618819</v>
      </c>
      <c r="G15" s="21">
        <v>11.670542934283898</v>
      </c>
      <c r="H15" s="21">
        <v>20.136768236041505</v>
      </c>
      <c r="I15"/>
      <c r="J15"/>
      <c r="K15"/>
      <c r="L15"/>
      <c r="M15"/>
      <c r="N15"/>
      <c r="O15"/>
      <c r="P15"/>
      <c r="Q15"/>
      <c r="R15"/>
      <c r="S15"/>
      <c r="T15"/>
      <c r="U15"/>
      <c r="V15"/>
      <c r="W15"/>
      <c r="X15"/>
      <c r="Y15"/>
      <c r="Z15"/>
      <c r="AA15"/>
      <c r="AB15"/>
      <c r="AC15"/>
      <c r="AD15"/>
    </row>
    <row r="16" spans="1:30" x14ac:dyDescent="0.3">
      <c r="A16"/>
      <c r="B16" s="39" t="s">
        <v>268</v>
      </c>
      <c r="C16" s="21">
        <v>0.80342322827698265</v>
      </c>
      <c r="D16" s="21">
        <v>0.12469064551422314</v>
      </c>
      <c r="E16" s="21">
        <v>6.7319545422460478E-2</v>
      </c>
      <c r="F16" s="21"/>
      <c r="G16" s="21">
        <v>1.3624640361403255</v>
      </c>
      <c r="H16" s="21">
        <v>2.3578974553539918</v>
      </c>
      <c r="I16"/>
      <c r="J16"/>
      <c r="K16"/>
      <c r="L16"/>
      <c r="M16"/>
      <c r="N16"/>
      <c r="O16"/>
      <c r="P16"/>
      <c r="Q16"/>
      <c r="R16"/>
      <c r="S16"/>
      <c r="T16"/>
      <c r="U16"/>
      <c r="V16"/>
      <c r="W16"/>
      <c r="X16"/>
      <c r="Y16"/>
      <c r="Z16"/>
      <c r="AA16"/>
      <c r="AB16"/>
      <c r="AC16"/>
      <c r="AD16"/>
    </row>
    <row r="17" spans="1:30" x14ac:dyDescent="0.3">
      <c r="A17"/>
      <c r="B17" s="39" t="s">
        <v>269</v>
      </c>
      <c r="C17" s="21">
        <v>0.80342322827698265</v>
      </c>
      <c r="D17" s="21">
        <v>0.12469064551422314</v>
      </c>
      <c r="E17" s="21">
        <v>6.7319545422460478E-2</v>
      </c>
      <c r="F17" s="21"/>
      <c r="G17" s="21">
        <v>1.3624640361403255</v>
      </c>
      <c r="H17" s="21">
        <v>2.3578974553539918</v>
      </c>
      <c r="I17"/>
      <c r="J17"/>
      <c r="K17"/>
      <c r="L17"/>
      <c r="M17"/>
      <c r="N17"/>
      <c r="O17"/>
      <c r="P17"/>
      <c r="Q17"/>
      <c r="R17"/>
      <c r="S17"/>
      <c r="T17"/>
      <c r="U17"/>
      <c r="V17"/>
      <c r="W17"/>
      <c r="X17"/>
      <c r="Y17"/>
      <c r="Z17"/>
      <c r="AA17"/>
      <c r="AB17"/>
      <c r="AC17"/>
      <c r="AD17"/>
    </row>
    <row r="18" spans="1:30" x14ac:dyDescent="0.3">
      <c r="A18"/>
      <c r="B18" s="39" t="s">
        <v>266</v>
      </c>
      <c r="C18" s="21">
        <v>0.81377403472859478</v>
      </c>
      <c r="D18" s="21">
        <v>0.13504145196583611</v>
      </c>
      <c r="E18" s="21">
        <v>7.7061480906331623E-2</v>
      </c>
      <c r="F18" s="21"/>
      <c r="G18" s="21">
        <v>1.383165649043552</v>
      </c>
      <c r="H18" s="21">
        <v>2.4090426166443146</v>
      </c>
      <c r="I18"/>
      <c r="J18"/>
      <c r="K18"/>
      <c r="L18"/>
      <c r="M18"/>
      <c r="N18"/>
      <c r="O18"/>
      <c r="P18"/>
      <c r="Q18"/>
      <c r="R18"/>
      <c r="S18"/>
      <c r="T18"/>
      <c r="U18"/>
      <c r="V18"/>
      <c r="W18"/>
      <c r="X18"/>
      <c r="Y18"/>
      <c r="Z18"/>
      <c r="AA18"/>
      <c r="AB18"/>
      <c r="AC18"/>
      <c r="AD18"/>
    </row>
    <row r="19" spans="1:30" x14ac:dyDescent="0.3">
      <c r="A19"/>
      <c r="B19" s="39" t="s">
        <v>267</v>
      </c>
      <c r="C19" s="21">
        <v>0.81377403472859478</v>
      </c>
      <c r="D19" s="21">
        <v>0.13504145196583611</v>
      </c>
      <c r="E19" s="21">
        <v>7.7061480906331623E-2</v>
      </c>
      <c r="F19" s="21"/>
      <c r="G19" s="21">
        <v>1.383165649043552</v>
      </c>
      <c r="H19" s="21">
        <v>2.4090426166443146</v>
      </c>
      <c r="I19"/>
      <c r="J19"/>
      <c r="K19"/>
      <c r="L19"/>
      <c r="M19"/>
      <c r="N19"/>
      <c r="O19"/>
      <c r="P19"/>
      <c r="Q19"/>
      <c r="R19"/>
      <c r="S19"/>
      <c r="T19"/>
      <c r="U19"/>
      <c r="V19"/>
      <c r="W19"/>
      <c r="X19"/>
      <c r="Y19"/>
      <c r="Z19"/>
      <c r="AA19"/>
      <c r="AB19"/>
      <c r="AC19"/>
      <c r="AD19"/>
    </row>
    <row r="20" spans="1:30" x14ac:dyDescent="0.3">
      <c r="A20"/>
      <c r="B20" s="39" t="s">
        <v>264</v>
      </c>
      <c r="C20" s="21">
        <v>0.9785345185995632</v>
      </c>
      <c r="D20" s="21">
        <v>0.15379467777228767</v>
      </c>
      <c r="E20" s="21"/>
      <c r="F20" s="21"/>
      <c r="G20" s="21">
        <v>1.5437858103338742</v>
      </c>
      <c r="H20" s="21">
        <v>2.6761150067057251</v>
      </c>
      <c r="I20"/>
      <c r="J20"/>
      <c r="K20"/>
      <c r="L20"/>
      <c r="M20"/>
      <c r="N20"/>
      <c r="O20"/>
      <c r="P20"/>
      <c r="Q20"/>
      <c r="R20"/>
      <c r="S20"/>
      <c r="T20"/>
      <c r="U20"/>
      <c r="V20"/>
      <c r="W20"/>
      <c r="X20"/>
      <c r="Y20"/>
      <c r="Z20"/>
      <c r="AA20"/>
      <c r="AB20"/>
      <c r="AC20"/>
      <c r="AD20"/>
    </row>
    <row r="21" spans="1:30" x14ac:dyDescent="0.3">
      <c r="A21"/>
      <c r="B21" s="39" t="s">
        <v>265</v>
      </c>
      <c r="C21" s="21">
        <v>0.9785345185995632</v>
      </c>
      <c r="D21" s="21">
        <v>0.15379467777228767</v>
      </c>
      <c r="E21" s="21"/>
      <c r="F21" s="21"/>
      <c r="G21" s="21">
        <v>1.5437858103338742</v>
      </c>
      <c r="H21" s="21">
        <v>2.6761150067057251</v>
      </c>
      <c r="I21"/>
      <c r="J21"/>
      <c r="K21"/>
      <c r="L21"/>
      <c r="M21"/>
      <c r="N21"/>
      <c r="O21"/>
      <c r="P21"/>
      <c r="Q21"/>
      <c r="R21"/>
      <c r="S21"/>
      <c r="T21"/>
      <c r="U21"/>
      <c r="V21"/>
      <c r="W21"/>
      <c r="X21"/>
      <c r="Y21"/>
      <c r="Z21"/>
      <c r="AA21"/>
      <c r="AB21"/>
      <c r="AC21"/>
      <c r="AD21"/>
    </row>
    <row r="22" spans="1:30" x14ac:dyDescent="0.3">
      <c r="A22"/>
      <c r="B22" s="39" t="s">
        <v>262</v>
      </c>
      <c r="C22" s="21">
        <v>0.83654580892214414</v>
      </c>
      <c r="D22" s="21">
        <v>0.15379467777228767</v>
      </c>
      <c r="E22" s="21"/>
      <c r="F22" s="21">
        <v>8.9132580998094096E-2</v>
      </c>
      <c r="G22" s="21">
        <v>1.5458559716241966</v>
      </c>
      <c r="H22" s="21">
        <v>2.6253290393167226</v>
      </c>
      <c r="I22"/>
      <c r="J22"/>
      <c r="K22"/>
      <c r="L22"/>
      <c r="M22"/>
      <c r="N22"/>
      <c r="O22"/>
      <c r="P22"/>
      <c r="Q22"/>
      <c r="R22"/>
      <c r="S22"/>
      <c r="T22"/>
      <c r="U22"/>
      <c r="V22"/>
      <c r="W22"/>
      <c r="X22"/>
      <c r="Y22"/>
      <c r="Z22"/>
      <c r="AA22"/>
      <c r="AB22"/>
      <c r="AC22"/>
      <c r="AD22"/>
    </row>
    <row r="23" spans="1:30" x14ac:dyDescent="0.3">
      <c r="A23"/>
      <c r="B23" s="39" t="s">
        <v>263</v>
      </c>
      <c r="C23" s="21">
        <v>0.83654580892214414</v>
      </c>
      <c r="D23" s="21">
        <v>0.15379467777228767</v>
      </c>
      <c r="E23" s="21"/>
      <c r="F23" s="21">
        <v>8.9132580998094096E-2</v>
      </c>
      <c r="G23" s="21">
        <v>1.5458559716241966</v>
      </c>
      <c r="H23" s="21">
        <v>2.6253290393167226</v>
      </c>
      <c r="I23"/>
      <c r="J23"/>
      <c r="K23"/>
      <c r="L23"/>
      <c r="M23"/>
      <c r="N23"/>
      <c r="O23"/>
      <c r="P23"/>
      <c r="Q23"/>
      <c r="R23"/>
      <c r="S23"/>
      <c r="T23"/>
      <c r="U23"/>
      <c r="V23"/>
      <c r="W23"/>
      <c r="X23"/>
      <c r="Y23"/>
      <c r="Z23"/>
      <c r="AA23"/>
      <c r="AB23"/>
      <c r="AC23"/>
      <c r="AD23"/>
    </row>
    <row r="24" spans="1:30" x14ac:dyDescent="0.3">
      <c r="A24" s="39" t="s">
        <v>174</v>
      </c>
      <c r="B24"/>
      <c r="C24" s="21">
        <v>13.729110362109141</v>
      </c>
      <c r="D24" s="21">
        <v>2.2692858120985377</v>
      </c>
      <c r="E24" s="21">
        <v>0.5775241053151684</v>
      </c>
      <c r="F24" s="21">
        <v>0.35653032399237639</v>
      </c>
      <c r="G24" s="21">
        <v>23.341085868567788</v>
      </c>
      <c r="H24" s="21">
        <v>40.273536472083023</v>
      </c>
      <c r="I24"/>
      <c r="J24"/>
      <c r="K24"/>
      <c r="L24"/>
      <c r="M24"/>
      <c r="N24"/>
      <c r="O24"/>
      <c r="P24"/>
      <c r="Q24"/>
      <c r="R24"/>
      <c r="S24"/>
      <c r="T24"/>
      <c r="U24"/>
      <c r="V24"/>
      <c r="W24"/>
      <c r="X24"/>
      <c r="Y24"/>
      <c r="Z24"/>
      <c r="AA24"/>
      <c r="AB24"/>
      <c r="AC24"/>
      <c r="AD24"/>
    </row>
    <row r="25" spans="1:30" x14ac:dyDescent="0.3">
      <c r="A25"/>
      <c r="B25"/>
      <c r="C25"/>
      <c r="D25"/>
      <c r="E25"/>
      <c r="F25"/>
      <c r="G25"/>
      <c r="H25"/>
      <c r="I25"/>
      <c r="J25"/>
      <c r="K25"/>
      <c r="L25"/>
      <c r="M25"/>
    </row>
    <row r="26" spans="1:30" x14ac:dyDescent="0.3">
      <c r="A26"/>
      <c r="B26"/>
      <c r="C26"/>
      <c r="D26"/>
      <c r="E26"/>
      <c r="F26"/>
      <c r="G26"/>
      <c r="H26"/>
      <c r="I26"/>
      <c r="J26"/>
    </row>
    <row r="27" spans="1:30" x14ac:dyDescent="0.3">
      <c r="A27"/>
      <c r="B27"/>
      <c r="C27"/>
      <c r="D27"/>
      <c r="E27"/>
      <c r="F27"/>
      <c r="G27"/>
      <c r="H27"/>
      <c r="I27"/>
      <c r="J27"/>
    </row>
    <row r="28" spans="1:30" x14ac:dyDescent="0.3">
      <c r="A28"/>
      <c r="B28"/>
      <c r="C28"/>
      <c r="D28"/>
      <c r="E28"/>
      <c r="F28"/>
      <c r="G28"/>
      <c r="H28"/>
      <c r="I28"/>
      <c r="J28"/>
    </row>
    <row r="29" spans="1:30" x14ac:dyDescent="0.3">
      <c r="A29"/>
      <c r="B29"/>
      <c r="C29"/>
      <c r="D29"/>
      <c r="E29"/>
      <c r="F29"/>
      <c r="G29"/>
      <c r="H29"/>
      <c r="I29"/>
      <c r="J29"/>
    </row>
    <row r="30" spans="1:30" x14ac:dyDescent="0.3">
      <c r="A30"/>
      <c r="B30"/>
      <c r="C30"/>
      <c r="D30"/>
      <c r="E30"/>
      <c r="F30"/>
      <c r="G30"/>
      <c r="H30"/>
      <c r="I30"/>
      <c r="J30"/>
    </row>
    <row r="31" spans="1:30" x14ac:dyDescent="0.3">
      <c r="A31"/>
      <c r="B31"/>
      <c r="C31"/>
      <c r="D31"/>
      <c r="E31"/>
      <c r="F31"/>
      <c r="G31"/>
      <c r="H31"/>
      <c r="I31"/>
      <c r="J31"/>
    </row>
    <row r="32" spans="1:30" x14ac:dyDescent="0.3">
      <c r="A32"/>
      <c r="B32"/>
      <c r="C32"/>
      <c r="D32"/>
      <c r="E32"/>
      <c r="F32"/>
      <c r="G32"/>
      <c r="H32"/>
      <c r="I32"/>
      <c r="J32"/>
    </row>
    <row r="33" spans="1:10" x14ac:dyDescent="0.3">
      <c r="A33"/>
      <c r="B33"/>
      <c r="C33"/>
      <c r="D33"/>
      <c r="E33"/>
      <c r="F33"/>
      <c r="G33"/>
      <c r="H33"/>
      <c r="I33"/>
      <c r="J33"/>
    </row>
    <row r="34" spans="1:10" x14ac:dyDescent="0.3">
      <c r="A34"/>
      <c r="B34"/>
      <c r="C34"/>
      <c r="D34"/>
      <c r="E34"/>
      <c r="F34"/>
      <c r="G34"/>
      <c r="H34"/>
      <c r="I34"/>
      <c r="J34"/>
    </row>
    <row r="35" spans="1:10" x14ac:dyDescent="0.3">
      <c r="A35"/>
      <c r="B35"/>
      <c r="C35"/>
      <c r="D35"/>
      <c r="E35"/>
      <c r="F35"/>
      <c r="G35"/>
      <c r="H35"/>
      <c r="I35"/>
      <c r="J35"/>
    </row>
    <row r="36" spans="1:10" x14ac:dyDescent="0.3">
      <c r="A36"/>
      <c r="B36"/>
      <c r="C36"/>
      <c r="D36"/>
      <c r="E36"/>
      <c r="F36"/>
      <c r="G36"/>
      <c r="H36"/>
      <c r="I36"/>
      <c r="J36"/>
    </row>
    <row r="37" spans="1:10" x14ac:dyDescent="0.3">
      <c r="A37"/>
      <c r="B37"/>
      <c r="C37"/>
      <c r="D37"/>
      <c r="E37"/>
      <c r="F37"/>
      <c r="G37"/>
      <c r="H37"/>
      <c r="I37"/>
      <c r="J37"/>
    </row>
    <row r="38" spans="1:10" x14ac:dyDescent="0.3">
      <c r="A38"/>
      <c r="B38"/>
      <c r="C38"/>
      <c r="D38"/>
      <c r="E38"/>
      <c r="F38"/>
      <c r="G38"/>
      <c r="H38"/>
      <c r="I38"/>
      <c r="J38"/>
    </row>
    <row r="39" spans="1:10" x14ac:dyDescent="0.3">
      <c r="A39"/>
      <c r="B39"/>
      <c r="C39"/>
      <c r="D39"/>
      <c r="E39"/>
      <c r="F39"/>
      <c r="G39"/>
      <c r="H39"/>
      <c r="I39"/>
      <c r="J39"/>
    </row>
    <row r="40" spans="1:10" x14ac:dyDescent="0.3">
      <c r="A40"/>
      <c r="B40"/>
      <c r="C40"/>
      <c r="D40"/>
      <c r="E40"/>
      <c r="F40"/>
      <c r="G40"/>
      <c r="H40"/>
      <c r="I40"/>
      <c r="J40"/>
    </row>
    <row r="41" spans="1:10" x14ac:dyDescent="0.3">
      <c r="A41"/>
      <c r="B41"/>
      <c r="C41"/>
      <c r="D41"/>
      <c r="E41"/>
      <c r="F41"/>
      <c r="G41"/>
      <c r="H41"/>
      <c r="I41"/>
      <c r="J41"/>
    </row>
    <row r="42" spans="1:10" x14ac:dyDescent="0.3">
      <c r="A42"/>
      <c r="B42"/>
      <c r="C42"/>
      <c r="D42"/>
      <c r="E42"/>
      <c r="F42"/>
      <c r="G42"/>
      <c r="H42"/>
      <c r="I42"/>
      <c r="J42"/>
    </row>
    <row r="43" spans="1:10" x14ac:dyDescent="0.3">
      <c r="A43"/>
      <c r="B43"/>
      <c r="C43"/>
      <c r="D43"/>
      <c r="E43"/>
      <c r="F43"/>
      <c r="G43"/>
      <c r="H43"/>
      <c r="I43"/>
      <c r="J43"/>
    </row>
    <row r="44" spans="1:10" x14ac:dyDescent="0.3">
      <c r="A44"/>
      <c r="B44"/>
      <c r="C44"/>
      <c r="D44"/>
      <c r="E44"/>
      <c r="F44"/>
      <c r="G44"/>
      <c r="H44"/>
      <c r="I44"/>
      <c r="J44"/>
    </row>
    <row r="45" spans="1:10" x14ac:dyDescent="0.3">
      <c r="A45"/>
      <c r="B45"/>
      <c r="C45"/>
      <c r="D45"/>
      <c r="E45"/>
      <c r="F45"/>
      <c r="G45"/>
      <c r="H45"/>
      <c r="I45"/>
      <c r="J45"/>
    </row>
    <row r="46" spans="1:10" x14ac:dyDescent="0.3">
      <c r="A46"/>
      <c r="B46"/>
      <c r="C46"/>
      <c r="D46"/>
      <c r="E46"/>
      <c r="F46"/>
      <c r="G46"/>
      <c r="H46"/>
      <c r="I46"/>
      <c r="J46"/>
    </row>
    <row r="47" spans="1:10" x14ac:dyDescent="0.3">
      <c r="A47"/>
      <c r="B47"/>
      <c r="C47"/>
      <c r="D47"/>
      <c r="E47"/>
      <c r="F47"/>
      <c r="G47"/>
      <c r="H47"/>
      <c r="I47"/>
      <c r="J47"/>
    </row>
    <row r="48" spans="1:10" x14ac:dyDescent="0.3">
      <c r="A48"/>
      <c r="B48"/>
      <c r="C48"/>
      <c r="D48"/>
      <c r="E48"/>
      <c r="F48"/>
      <c r="G48"/>
      <c r="H48"/>
      <c r="I48"/>
      <c r="J48"/>
    </row>
    <row r="49" spans="1:10" x14ac:dyDescent="0.3">
      <c r="A49"/>
      <c r="B49"/>
      <c r="C49"/>
      <c r="D49"/>
      <c r="E49"/>
      <c r="F49"/>
      <c r="G49"/>
      <c r="H49"/>
      <c r="I49"/>
      <c r="J49"/>
    </row>
    <row r="50" spans="1:10" x14ac:dyDescent="0.3">
      <c r="A50"/>
      <c r="B50"/>
      <c r="C50"/>
      <c r="D50"/>
      <c r="E50"/>
      <c r="F50"/>
      <c r="G50"/>
      <c r="H50"/>
      <c r="I50"/>
      <c r="J50"/>
    </row>
    <row r="51" spans="1:10" x14ac:dyDescent="0.3">
      <c r="A51"/>
      <c r="B51"/>
      <c r="C51"/>
      <c r="D51"/>
      <c r="E51"/>
      <c r="F51"/>
      <c r="G51"/>
      <c r="H51"/>
      <c r="I51"/>
      <c r="J51"/>
    </row>
    <row r="52" spans="1:10" x14ac:dyDescent="0.3">
      <c r="A52"/>
      <c r="B52"/>
      <c r="C52"/>
      <c r="D52"/>
      <c r="E52"/>
      <c r="F52"/>
      <c r="G52"/>
      <c r="H52"/>
      <c r="I52"/>
      <c r="J52"/>
    </row>
    <row r="53" spans="1:10" x14ac:dyDescent="0.3">
      <c r="A53"/>
      <c r="B53"/>
      <c r="C53"/>
      <c r="D53"/>
      <c r="E53"/>
      <c r="F53"/>
      <c r="G53"/>
      <c r="H53"/>
      <c r="I53"/>
      <c r="J53"/>
    </row>
    <row r="54" spans="1:10" x14ac:dyDescent="0.3">
      <c r="A54"/>
      <c r="B54"/>
      <c r="C54"/>
      <c r="D54"/>
      <c r="E54"/>
      <c r="F54"/>
      <c r="G54"/>
      <c r="H54"/>
      <c r="I54"/>
      <c r="J54"/>
    </row>
    <row r="55" spans="1:10" x14ac:dyDescent="0.3">
      <c r="A55"/>
      <c r="B55"/>
      <c r="C55"/>
      <c r="D55"/>
      <c r="E55"/>
      <c r="F55"/>
      <c r="G55"/>
      <c r="H55"/>
      <c r="I55"/>
      <c r="J55"/>
    </row>
    <row r="56" spans="1:10" x14ac:dyDescent="0.3">
      <c r="A56"/>
      <c r="B56"/>
      <c r="C56"/>
      <c r="D56"/>
      <c r="E56"/>
      <c r="F56"/>
      <c r="G56"/>
      <c r="H56"/>
      <c r="I56"/>
      <c r="J56"/>
    </row>
    <row r="57" spans="1:10" x14ac:dyDescent="0.3">
      <c r="A57"/>
      <c r="B57"/>
      <c r="C57"/>
      <c r="D57"/>
      <c r="E57"/>
      <c r="F57"/>
      <c r="G57"/>
      <c r="H57"/>
      <c r="I57"/>
      <c r="J57"/>
    </row>
    <row r="58" spans="1:10" x14ac:dyDescent="0.3">
      <c r="A58"/>
      <c r="B58"/>
      <c r="C58"/>
      <c r="D58"/>
      <c r="E58"/>
      <c r="F58"/>
      <c r="G58"/>
      <c r="H58"/>
      <c r="I58"/>
      <c r="J58"/>
    </row>
    <row r="59" spans="1:10" x14ac:dyDescent="0.3">
      <c r="A59"/>
      <c r="B59"/>
      <c r="C59"/>
      <c r="D59"/>
      <c r="E59"/>
      <c r="F59"/>
      <c r="G59"/>
      <c r="H59"/>
      <c r="I59"/>
      <c r="J59"/>
    </row>
    <row r="60" spans="1:10" x14ac:dyDescent="0.3">
      <c r="A60"/>
      <c r="B60"/>
      <c r="C60"/>
      <c r="D60"/>
      <c r="E60"/>
      <c r="F60"/>
      <c r="G60"/>
      <c r="H60"/>
      <c r="I60"/>
      <c r="J60"/>
    </row>
    <row r="61" spans="1:10" x14ac:dyDescent="0.3">
      <c r="A61"/>
      <c r="B61"/>
      <c r="C61"/>
      <c r="D61"/>
      <c r="E61"/>
      <c r="F61"/>
      <c r="G61"/>
      <c r="H61"/>
      <c r="I61"/>
      <c r="J61"/>
    </row>
    <row r="62" spans="1:10" x14ac:dyDescent="0.3">
      <c r="A62"/>
      <c r="B62"/>
      <c r="C62"/>
      <c r="D62"/>
      <c r="E62"/>
      <c r="F62"/>
      <c r="G62"/>
      <c r="H62"/>
      <c r="I62"/>
      <c r="J62"/>
    </row>
    <row r="63" spans="1:10" x14ac:dyDescent="0.3">
      <c r="A63"/>
      <c r="B63"/>
      <c r="C63"/>
      <c r="D63"/>
      <c r="E63"/>
      <c r="F63"/>
      <c r="G63"/>
      <c r="H63"/>
      <c r="I63"/>
      <c r="J63"/>
    </row>
    <row r="64" spans="1:10" x14ac:dyDescent="0.3">
      <c r="A64"/>
      <c r="B64"/>
      <c r="C64"/>
      <c r="D64"/>
      <c r="E64"/>
      <c r="F64"/>
      <c r="G64"/>
      <c r="H64"/>
      <c r="I64"/>
      <c r="J6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2:FI139"/>
  <sheetViews>
    <sheetView topLeftCell="E4" zoomScale="91" zoomScaleNormal="91" workbookViewId="0">
      <selection activeCell="G31" sqref="G31"/>
    </sheetView>
  </sheetViews>
  <sheetFormatPr defaultColWidth="9.109375" defaultRowHeight="14.4" x14ac:dyDescent="0.3"/>
  <cols>
    <col min="1" max="1" width="13" style="4" customWidth="1"/>
    <col min="2" max="3" width="18.6640625" style="4" customWidth="1"/>
    <col min="4" max="6" width="18.6640625" style="3" customWidth="1"/>
    <col min="7" max="7" width="18.6640625" style="4" customWidth="1"/>
    <col min="8" max="28" width="13" style="4" customWidth="1"/>
    <col min="29" max="29" width="11.33203125" style="4" bestFit="1" customWidth="1"/>
    <col min="30" max="30" width="14.44140625" style="4" bestFit="1" customWidth="1"/>
    <col min="31" max="31" width="13.88671875" style="4" bestFit="1" customWidth="1"/>
    <col min="32" max="32" width="11.33203125" style="4" bestFit="1" customWidth="1"/>
    <col min="33" max="16384" width="9.109375" style="4"/>
  </cols>
  <sheetData>
    <row r="2" spans="1:165" x14ac:dyDescent="0.3">
      <c r="A2" s="15" t="s">
        <v>171</v>
      </c>
      <c r="B2" s="39" t="s">
        <v>332</v>
      </c>
    </row>
    <row r="3" spans="1:165" x14ac:dyDescent="0.3">
      <c r="F3" s="3" t="s">
        <v>183</v>
      </c>
    </row>
    <row r="4" spans="1:165" x14ac:dyDescent="0.3">
      <c r="A4" s="15" t="s">
        <v>214</v>
      </c>
      <c r="B4"/>
      <c r="C4" s="24" t="s">
        <v>186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row>
    <row r="5" spans="1:165" x14ac:dyDescent="0.3">
      <c r="A5" s="15" t="s">
        <v>168</v>
      </c>
      <c r="B5" s="15" t="s">
        <v>253</v>
      </c>
      <c r="C5" s="3" t="s">
        <v>188</v>
      </c>
      <c r="D5" s="3" t="s">
        <v>187</v>
      </c>
      <c r="E5" s="3" t="s">
        <v>161</v>
      </c>
      <c r="F5" s="39" t="s">
        <v>174</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row>
    <row r="6" spans="1:165" x14ac:dyDescent="0.3">
      <c r="A6" s="39" t="s">
        <v>169</v>
      </c>
      <c r="B6"/>
      <c r="C6" s="25">
        <v>59.440344976129026</v>
      </c>
      <c r="D6" s="25">
        <v>305.39382381681258</v>
      </c>
      <c r="E6" s="25">
        <v>53.772952987541466</v>
      </c>
      <c r="F6" s="21">
        <v>418.60712178048311</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row>
    <row r="7" spans="1:165" x14ac:dyDescent="0.3">
      <c r="A7"/>
      <c r="B7" s="39" t="s">
        <v>260</v>
      </c>
      <c r="C7" s="25">
        <v>7.0900280211827997</v>
      </c>
      <c r="D7" s="25">
        <v>35.581546515118497</v>
      </c>
      <c r="E7" s="25">
        <v>6.2330293476741723</v>
      </c>
      <c r="F7" s="21">
        <v>48.904603883975469</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row>
    <row r="8" spans="1:165" x14ac:dyDescent="0.3">
      <c r="A8"/>
      <c r="B8" s="39" t="s">
        <v>261</v>
      </c>
      <c r="C8" s="25">
        <v>7.0900280211827997</v>
      </c>
      <c r="D8" s="25">
        <v>41.709303475003821</v>
      </c>
      <c r="E8" s="25">
        <v>6.2330293476741723</v>
      </c>
      <c r="F8" s="21">
        <v>55.032360843860801</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row>
    <row r="9" spans="1:165" x14ac:dyDescent="0.3">
      <c r="A9"/>
      <c r="B9" s="39" t="s">
        <v>259</v>
      </c>
      <c r="C9" s="25">
        <v>11.71434282058814</v>
      </c>
      <c r="D9" s="25">
        <v>48.225695118543527</v>
      </c>
      <c r="E9" s="25">
        <v>6.3703151379967533</v>
      </c>
      <c r="F9" s="21">
        <v>66.310353077128426</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row>
    <row r="10" spans="1:165" x14ac:dyDescent="0.3">
      <c r="A10"/>
      <c r="B10" s="39" t="s">
        <v>258</v>
      </c>
      <c r="C10" s="25">
        <v>11.71434282058814</v>
      </c>
      <c r="D10" s="25">
        <v>43.241302946218447</v>
      </c>
      <c r="E10" s="25">
        <v>6.3703151379967533</v>
      </c>
      <c r="F10" s="21">
        <v>61.325960904803338</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row>
    <row r="11" spans="1:165" x14ac:dyDescent="0.3">
      <c r="A11"/>
      <c r="B11" s="39" t="s">
        <v>256</v>
      </c>
      <c r="C11" s="25">
        <v>6.3324165315042507</v>
      </c>
      <c r="D11" s="25">
        <v>27.782085258346491</v>
      </c>
      <c r="E11" s="25">
        <v>7.0796987515881984</v>
      </c>
      <c r="F11" s="21">
        <v>41.194200541438939</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row>
    <row r="12" spans="1:165" x14ac:dyDescent="0.3">
      <c r="A12"/>
      <c r="B12" s="39" t="s">
        <v>257</v>
      </c>
      <c r="C12" s="25">
        <v>6.3324165315042507</v>
      </c>
      <c r="D12" s="25">
        <v>43.974037065390938</v>
      </c>
      <c r="E12" s="25">
        <v>7.0796987515881984</v>
      </c>
      <c r="F12" s="21">
        <v>57.386152348483385</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row>
    <row r="13" spans="1:165" x14ac:dyDescent="0.3">
      <c r="A13"/>
      <c r="B13" s="39" t="s">
        <v>254</v>
      </c>
      <c r="C13" s="25">
        <v>4.583385114789321</v>
      </c>
      <c r="D13" s="25">
        <v>29.476156285077828</v>
      </c>
      <c r="E13" s="25">
        <v>7.2034332565116115</v>
      </c>
      <c r="F13" s="21">
        <v>41.262974656378759</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row>
    <row r="14" spans="1:165" x14ac:dyDescent="0.3">
      <c r="A14"/>
      <c r="B14" s="39" t="s">
        <v>255</v>
      </c>
      <c r="C14" s="25">
        <v>4.583385114789321</v>
      </c>
      <c r="D14" s="25">
        <v>35.403697153113015</v>
      </c>
      <c r="E14" s="25">
        <v>7.2034332565116115</v>
      </c>
      <c r="F14" s="21">
        <v>47.190515524413946</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row>
    <row r="15" spans="1:165" x14ac:dyDescent="0.3">
      <c r="A15" s="39" t="s">
        <v>170</v>
      </c>
      <c r="B15"/>
      <c r="C15" s="25">
        <v>93.563415223937525</v>
      </c>
      <c r="D15" s="25">
        <v>385.42403501300907</v>
      </c>
      <c r="E15" s="25">
        <v>53.772952987541466</v>
      </c>
      <c r="F15" s="21">
        <v>532.76040322448807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row>
    <row r="16" spans="1:165" x14ac:dyDescent="0.3">
      <c r="A16"/>
      <c r="B16" s="39" t="s">
        <v>268</v>
      </c>
      <c r="C16" s="25">
        <v>8.6010705333315531</v>
      </c>
      <c r="D16" s="25">
        <v>60.009551670628426</v>
      </c>
      <c r="E16" s="25">
        <v>6.2330293476741723</v>
      </c>
      <c r="F16" s="21">
        <v>74.843651551634153</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row>
    <row r="17" spans="1:165" x14ac:dyDescent="0.3">
      <c r="A17"/>
      <c r="B17" s="39" t="s">
        <v>269</v>
      </c>
      <c r="C17" s="25">
        <v>8.6010705333315531</v>
      </c>
      <c r="D17" s="25">
        <v>56.610504457525693</v>
      </c>
      <c r="E17" s="25">
        <v>6.2330293476741723</v>
      </c>
      <c r="F17" s="21">
        <v>71.44460433853142</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1:165" x14ac:dyDescent="0.3">
      <c r="A18"/>
      <c r="B18" s="39" t="s">
        <v>266</v>
      </c>
      <c r="C18" s="25">
        <v>8.8355980816415389</v>
      </c>
      <c r="D18" s="25">
        <v>39.849634792066261</v>
      </c>
      <c r="E18" s="25">
        <v>6.3703151379967533</v>
      </c>
      <c r="F18" s="21">
        <v>55.055548011704559</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165" x14ac:dyDescent="0.3">
      <c r="A19"/>
      <c r="B19" s="39" t="s">
        <v>267</v>
      </c>
      <c r="C19" s="25">
        <v>8.972823884332854</v>
      </c>
      <c r="D19" s="25">
        <v>59.240350596400397</v>
      </c>
      <c r="E19" s="25">
        <v>6.3703151379967533</v>
      </c>
      <c r="F19" s="21">
        <v>74.583489618729999</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165" x14ac:dyDescent="0.3">
      <c r="A20"/>
      <c r="B20" s="39" t="s">
        <v>264</v>
      </c>
      <c r="C20" s="25">
        <v>15.931031495257006</v>
      </c>
      <c r="D20" s="25">
        <v>42.066214963968505</v>
      </c>
      <c r="E20" s="25">
        <v>7.0796987515881984</v>
      </c>
      <c r="F20" s="21">
        <v>65.076945210813705</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165" x14ac:dyDescent="0.3">
      <c r="A21"/>
      <c r="B21" s="39" t="s">
        <v>265</v>
      </c>
      <c r="C21" s="25">
        <v>15.931031495257006</v>
      </c>
      <c r="D21" s="25">
        <v>35.846567853351758</v>
      </c>
      <c r="E21" s="25">
        <v>7.0796987515881984</v>
      </c>
      <c r="F21" s="21">
        <v>58.857298100196957</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165" x14ac:dyDescent="0.3">
      <c r="A22"/>
      <c r="B22" s="39" t="s">
        <v>262</v>
      </c>
      <c r="C22" s="25">
        <v>13.345394600393007</v>
      </c>
      <c r="D22" s="25">
        <v>45.39751133138077</v>
      </c>
      <c r="E22" s="25">
        <v>7.2034332565116115</v>
      </c>
      <c r="F22" s="21">
        <v>65.946339188285393</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165" x14ac:dyDescent="0.3">
      <c r="A23"/>
      <c r="B23" s="39" t="s">
        <v>263</v>
      </c>
      <c r="C23" s="25">
        <v>13.345394600393007</v>
      </c>
      <c r="D23" s="25">
        <v>46.403699347687265</v>
      </c>
      <c r="E23" s="25">
        <v>7.2034332565116115</v>
      </c>
      <c r="F23" s="21">
        <v>66.952527204591888</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1:165" x14ac:dyDescent="0.3">
      <c r="A24" s="39" t="s">
        <v>174</v>
      </c>
      <c r="B24"/>
      <c r="C24" s="25">
        <v>153.00376020006652</v>
      </c>
      <c r="D24" s="25">
        <v>690.8178588298216</v>
      </c>
      <c r="E24" s="25">
        <v>107.54590597508295</v>
      </c>
      <c r="F24" s="21">
        <v>951.3675250049713</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1:165" x14ac:dyDescent="0.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1:165" x14ac:dyDescent="0.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1:165" x14ac:dyDescent="0.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1:165"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row>
    <row r="29" spans="1:165" x14ac:dyDescent="0.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165" x14ac:dyDescent="0.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165" x14ac:dyDescent="0.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165" x14ac:dyDescent="0.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x14ac:dyDescent="0.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x14ac:dyDescent="0.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x14ac:dyDescent="0.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x14ac:dyDescent="0.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x14ac:dyDescent="0.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x14ac:dyDescent="0.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57"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row>
    <row r="44" spans="1:57"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row>
    <row r="45" spans="1:57"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row>
    <row r="46" spans="1:57" x14ac:dyDescent="0.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row>
    <row r="47" spans="1:57"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row>
    <row r="48" spans="1:57" x14ac:dyDescent="0.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57" x14ac:dyDescent="0.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row>
    <row r="50" spans="1:57" x14ac:dyDescent="0.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row>
    <row r="51" spans="1:57" x14ac:dyDescent="0.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row>
    <row r="52" spans="1:57"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1:57"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row>
    <row r="54" spans="1:57"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row>
    <row r="55" spans="1:57"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row>
    <row r="56" spans="1:57"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row>
    <row r="57" spans="1:57" x14ac:dyDescent="0.3">
      <c r="A57"/>
      <c r="B57"/>
      <c r="C57"/>
      <c r="D57"/>
      <c r="E57"/>
      <c r="F57"/>
      <c r="G57"/>
      <c r="H57"/>
    </row>
    <row r="58" spans="1:57" x14ac:dyDescent="0.3">
      <c r="A58"/>
      <c r="B58"/>
      <c r="C58"/>
      <c r="D58"/>
      <c r="E58"/>
      <c r="F58"/>
      <c r="G58"/>
      <c r="H58"/>
    </row>
    <row r="59" spans="1:57" x14ac:dyDescent="0.3">
      <c r="A59"/>
      <c r="B59"/>
      <c r="C59"/>
      <c r="D59"/>
      <c r="E59"/>
      <c r="F59"/>
      <c r="G59"/>
      <c r="H59"/>
    </row>
    <row r="60" spans="1:57" x14ac:dyDescent="0.3">
      <c r="A60"/>
      <c r="B60"/>
      <c r="C60"/>
      <c r="D60"/>
      <c r="E60"/>
      <c r="F60"/>
      <c r="G60"/>
      <c r="H60"/>
    </row>
    <row r="61" spans="1:57" x14ac:dyDescent="0.3">
      <c r="A61"/>
      <c r="B61"/>
      <c r="C61"/>
      <c r="D61"/>
      <c r="E61"/>
      <c r="F61"/>
      <c r="G61"/>
      <c r="H61"/>
    </row>
    <row r="62" spans="1:57" x14ac:dyDescent="0.3">
      <c r="A62"/>
      <c r="B62"/>
      <c r="C62"/>
      <c r="D62"/>
      <c r="E62"/>
      <c r="F62"/>
      <c r="G62"/>
      <c r="H62"/>
    </row>
    <row r="63" spans="1:57" x14ac:dyDescent="0.3">
      <c r="A63"/>
      <c r="B63"/>
      <c r="C63"/>
      <c r="D63"/>
      <c r="E63"/>
      <c r="F63"/>
      <c r="G63"/>
      <c r="H63"/>
    </row>
    <row r="64" spans="1:57" x14ac:dyDescent="0.3">
      <c r="A64"/>
      <c r="B64"/>
      <c r="C64"/>
      <c r="D64"/>
      <c r="E64"/>
      <c r="F64"/>
      <c r="G64"/>
      <c r="H64"/>
    </row>
    <row r="65" spans="1:8" x14ac:dyDescent="0.3">
      <c r="A65"/>
      <c r="B65"/>
      <c r="C65"/>
      <c r="D65"/>
      <c r="E65"/>
      <c r="F65"/>
      <c r="G65"/>
      <c r="H65"/>
    </row>
    <row r="66" spans="1:8" x14ac:dyDescent="0.3">
      <c r="A66"/>
      <c r="B66"/>
      <c r="C66"/>
      <c r="D66"/>
      <c r="E66"/>
      <c r="F66"/>
      <c r="G66"/>
      <c r="H66"/>
    </row>
    <row r="67" spans="1:8" x14ac:dyDescent="0.3">
      <c r="A67"/>
      <c r="B67"/>
      <c r="C67"/>
      <c r="D67"/>
      <c r="E67"/>
      <c r="F67"/>
      <c r="G67"/>
      <c r="H67"/>
    </row>
    <row r="68" spans="1:8" x14ac:dyDescent="0.3">
      <c r="A68"/>
      <c r="B68"/>
      <c r="C68"/>
      <c r="D68"/>
      <c r="E68"/>
      <c r="F68"/>
      <c r="G68"/>
      <c r="H68"/>
    </row>
    <row r="69" spans="1:8" x14ac:dyDescent="0.3">
      <c r="A69"/>
      <c r="B69"/>
      <c r="C69"/>
      <c r="D69"/>
      <c r="E69"/>
      <c r="F69"/>
      <c r="G69"/>
      <c r="H69"/>
    </row>
    <row r="70" spans="1:8" x14ac:dyDescent="0.3">
      <c r="A70"/>
      <c r="B70"/>
      <c r="C70"/>
      <c r="D70"/>
      <c r="E70"/>
      <c r="F70"/>
      <c r="G70"/>
      <c r="H70"/>
    </row>
    <row r="71" spans="1:8" x14ac:dyDescent="0.3">
      <c r="A71"/>
      <c r="B71"/>
      <c r="C71"/>
      <c r="D71"/>
      <c r="E71"/>
      <c r="F71"/>
      <c r="G71"/>
      <c r="H71"/>
    </row>
    <row r="72" spans="1:8" x14ac:dyDescent="0.3">
      <c r="A72"/>
      <c r="B72"/>
      <c r="C72"/>
      <c r="D72"/>
      <c r="E72"/>
      <c r="F72"/>
      <c r="G72"/>
      <c r="H72"/>
    </row>
    <row r="73" spans="1:8" x14ac:dyDescent="0.3">
      <c r="A73"/>
      <c r="B73"/>
      <c r="C73"/>
      <c r="D73"/>
      <c r="E73"/>
      <c r="F73"/>
      <c r="G73"/>
      <c r="H73"/>
    </row>
    <row r="74" spans="1:8" x14ac:dyDescent="0.3">
      <c r="A74"/>
      <c r="B74"/>
      <c r="C74"/>
      <c r="D74"/>
      <c r="E74"/>
      <c r="F74"/>
      <c r="G74"/>
      <c r="H74"/>
    </row>
    <row r="75" spans="1:8" x14ac:dyDescent="0.3">
      <c r="A75"/>
      <c r="B75"/>
      <c r="C75"/>
      <c r="D75"/>
      <c r="E75"/>
      <c r="F75"/>
      <c r="G75"/>
      <c r="H75"/>
    </row>
    <row r="76" spans="1:8" x14ac:dyDescent="0.3">
      <c r="A76"/>
      <c r="B76"/>
      <c r="C76"/>
      <c r="D76"/>
      <c r="E76"/>
      <c r="F76"/>
      <c r="G76"/>
      <c r="H76"/>
    </row>
    <row r="77" spans="1:8" x14ac:dyDescent="0.3">
      <c r="A77"/>
      <c r="B77"/>
      <c r="C77"/>
      <c r="D77"/>
      <c r="E77"/>
      <c r="F77"/>
      <c r="G77"/>
      <c r="H77"/>
    </row>
    <row r="78" spans="1:8" x14ac:dyDescent="0.3">
      <c r="A78"/>
      <c r="B78"/>
      <c r="C78"/>
      <c r="D78"/>
      <c r="E78"/>
      <c r="F78"/>
      <c r="G78"/>
      <c r="H78"/>
    </row>
    <row r="79" spans="1:8" x14ac:dyDescent="0.3">
      <c r="A79"/>
      <c r="B79"/>
      <c r="C79"/>
      <c r="D79"/>
      <c r="E79"/>
      <c r="F79"/>
      <c r="G79"/>
      <c r="H79"/>
    </row>
    <row r="80" spans="1:8" x14ac:dyDescent="0.3">
      <c r="A80"/>
      <c r="B80"/>
      <c r="C80"/>
      <c r="D80"/>
      <c r="E80"/>
      <c r="F80"/>
      <c r="G80"/>
      <c r="H80"/>
    </row>
    <row r="81" spans="1:8" x14ac:dyDescent="0.3">
      <c r="A81"/>
      <c r="B81"/>
      <c r="C81"/>
      <c r="D81"/>
      <c r="E81"/>
      <c r="F81"/>
      <c r="G81"/>
      <c r="H81"/>
    </row>
    <row r="82" spans="1:8" x14ac:dyDescent="0.3">
      <c r="A82"/>
      <c r="B82"/>
      <c r="C82"/>
      <c r="D82"/>
      <c r="E82"/>
      <c r="F82"/>
      <c r="G82"/>
      <c r="H82"/>
    </row>
    <row r="83" spans="1:8" x14ac:dyDescent="0.3">
      <c r="A83"/>
      <c r="B83"/>
      <c r="C83"/>
      <c r="D83"/>
      <c r="E83"/>
      <c r="F83"/>
      <c r="G83"/>
      <c r="H83"/>
    </row>
    <row r="84" spans="1:8" x14ac:dyDescent="0.3">
      <c r="A84"/>
      <c r="B84"/>
      <c r="C84"/>
      <c r="D84"/>
      <c r="E84"/>
      <c r="F84"/>
      <c r="G84"/>
      <c r="H84"/>
    </row>
    <row r="85" spans="1:8" x14ac:dyDescent="0.3">
      <c r="A85"/>
      <c r="B85"/>
      <c r="C85"/>
      <c r="D85"/>
      <c r="E85"/>
      <c r="F85"/>
      <c r="G85"/>
      <c r="H85"/>
    </row>
    <row r="86" spans="1:8" x14ac:dyDescent="0.3">
      <c r="A86"/>
      <c r="B86"/>
      <c r="C86"/>
      <c r="D86"/>
      <c r="E86"/>
      <c r="F86"/>
      <c r="G86"/>
      <c r="H86"/>
    </row>
    <row r="87" spans="1:8" x14ac:dyDescent="0.3">
      <c r="A87"/>
      <c r="B87"/>
      <c r="C87"/>
      <c r="D87"/>
      <c r="E87"/>
      <c r="F87"/>
      <c r="G87"/>
      <c r="H87"/>
    </row>
    <row r="88" spans="1:8" x14ac:dyDescent="0.3">
      <c r="A88"/>
      <c r="B88"/>
      <c r="C88"/>
      <c r="D88"/>
      <c r="E88"/>
      <c r="F88"/>
      <c r="G88"/>
      <c r="H88"/>
    </row>
    <row r="89" spans="1:8" x14ac:dyDescent="0.3">
      <c r="A89"/>
      <c r="B89"/>
      <c r="C89"/>
      <c r="D89"/>
      <c r="E89"/>
      <c r="F89"/>
      <c r="G89"/>
      <c r="H89"/>
    </row>
    <row r="90" spans="1:8" x14ac:dyDescent="0.3">
      <c r="A90"/>
      <c r="B90"/>
      <c r="C90"/>
      <c r="D90"/>
      <c r="E90"/>
      <c r="F90"/>
      <c r="G90"/>
      <c r="H90"/>
    </row>
    <row r="91" spans="1:8" x14ac:dyDescent="0.3">
      <c r="A91"/>
      <c r="B91"/>
      <c r="C91"/>
      <c r="D91"/>
      <c r="E91"/>
      <c r="F91"/>
      <c r="G91"/>
      <c r="H91"/>
    </row>
    <row r="92" spans="1:8" x14ac:dyDescent="0.3">
      <c r="A92"/>
      <c r="B92"/>
      <c r="C92"/>
      <c r="D92"/>
      <c r="E92"/>
      <c r="F92"/>
      <c r="G92"/>
      <c r="H92"/>
    </row>
    <row r="93" spans="1:8" x14ac:dyDescent="0.3">
      <c r="A93"/>
      <c r="B93"/>
      <c r="C93"/>
      <c r="D93"/>
      <c r="E93"/>
      <c r="F93"/>
      <c r="G93"/>
      <c r="H93"/>
    </row>
    <row r="94" spans="1:8" x14ac:dyDescent="0.3">
      <c r="A94"/>
      <c r="B94"/>
      <c r="C94"/>
      <c r="D94"/>
      <c r="E94"/>
      <c r="F94"/>
      <c r="G94"/>
      <c r="H94"/>
    </row>
    <row r="95" spans="1:8" x14ac:dyDescent="0.3">
      <c r="A95"/>
      <c r="B95"/>
      <c r="C95"/>
      <c r="D95"/>
      <c r="E95"/>
      <c r="F95"/>
      <c r="G95"/>
      <c r="H95"/>
    </row>
    <row r="96" spans="1:8" x14ac:dyDescent="0.3">
      <c r="A96"/>
      <c r="B96"/>
      <c r="C96"/>
      <c r="D96"/>
      <c r="E96"/>
      <c r="F96"/>
      <c r="G96"/>
      <c r="H96"/>
    </row>
    <row r="97" spans="1:8" x14ac:dyDescent="0.3">
      <c r="A97"/>
      <c r="B97"/>
      <c r="C97"/>
      <c r="D97"/>
      <c r="E97"/>
      <c r="F97"/>
      <c r="G97"/>
      <c r="H97"/>
    </row>
    <row r="98" spans="1:8" x14ac:dyDescent="0.3">
      <c r="A98"/>
      <c r="B98"/>
      <c r="C98"/>
      <c r="D98"/>
      <c r="E98"/>
      <c r="F98"/>
      <c r="G98"/>
      <c r="H98"/>
    </row>
    <row r="99" spans="1:8" x14ac:dyDescent="0.3">
      <c r="A99"/>
      <c r="B99"/>
      <c r="C99"/>
      <c r="D99"/>
      <c r="E99"/>
      <c r="F99"/>
      <c r="G99"/>
      <c r="H99"/>
    </row>
    <row r="100" spans="1:8" x14ac:dyDescent="0.3">
      <c r="A100"/>
      <c r="B100"/>
      <c r="C100"/>
      <c r="D100"/>
      <c r="E100"/>
      <c r="F100"/>
      <c r="G100"/>
      <c r="H100"/>
    </row>
    <row r="101" spans="1:8" x14ac:dyDescent="0.3">
      <c r="A101"/>
      <c r="B101"/>
      <c r="C101"/>
      <c r="D101"/>
      <c r="E101"/>
      <c r="F101"/>
      <c r="G101"/>
      <c r="H101"/>
    </row>
    <row r="102" spans="1:8" x14ac:dyDescent="0.3">
      <c r="A102"/>
      <c r="B102"/>
      <c r="C102"/>
      <c r="D102"/>
      <c r="E102"/>
      <c r="F102"/>
      <c r="G102"/>
      <c r="H102"/>
    </row>
    <row r="103" spans="1:8" x14ac:dyDescent="0.3">
      <c r="A103"/>
      <c r="B103"/>
      <c r="C103"/>
      <c r="D103"/>
      <c r="E103"/>
      <c r="F103"/>
      <c r="G103"/>
      <c r="H103"/>
    </row>
    <row r="104" spans="1:8" x14ac:dyDescent="0.3">
      <c r="A104"/>
      <c r="B104"/>
      <c r="C104"/>
      <c r="D104"/>
      <c r="E104"/>
      <c r="F104"/>
      <c r="G104"/>
      <c r="H104"/>
    </row>
    <row r="105" spans="1:8" x14ac:dyDescent="0.3">
      <c r="A105"/>
      <c r="B105"/>
      <c r="C105"/>
      <c r="D105"/>
      <c r="E105"/>
      <c r="F105"/>
      <c r="G105"/>
      <c r="H105"/>
    </row>
    <row r="106" spans="1:8" x14ac:dyDescent="0.3">
      <c r="A106"/>
      <c r="B106"/>
      <c r="C106"/>
      <c r="D106"/>
      <c r="E106"/>
      <c r="F106"/>
      <c r="G106"/>
      <c r="H106"/>
    </row>
    <row r="107" spans="1:8" x14ac:dyDescent="0.3">
      <c r="A107"/>
      <c r="B107"/>
      <c r="C107"/>
      <c r="D107"/>
      <c r="E107"/>
      <c r="F107"/>
      <c r="G107"/>
      <c r="H107"/>
    </row>
    <row r="108" spans="1:8" x14ac:dyDescent="0.3">
      <c r="A108"/>
      <c r="B108"/>
      <c r="C108"/>
      <c r="D108"/>
      <c r="E108"/>
      <c r="F108"/>
      <c r="G108"/>
      <c r="H108"/>
    </row>
    <row r="109" spans="1:8" x14ac:dyDescent="0.3">
      <c r="A109"/>
      <c r="B109"/>
      <c r="C109"/>
      <c r="D109"/>
      <c r="E109"/>
      <c r="F109"/>
      <c r="G109"/>
      <c r="H109"/>
    </row>
    <row r="110" spans="1:8" x14ac:dyDescent="0.3">
      <c r="A110"/>
      <c r="B110"/>
      <c r="C110"/>
      <c r="D110"/>
      <c r="E110"/>
      <c r="F110"/>
      <c r="G110"/>
      <c r="H110"/>
    </row>
    <row r="111" spans="1:8" x14ac:dyDescent="0.3">
      <c r="A111"/>
      <c r="B111"/>
      <c r="C111"/>
      <c r="D111"/>
      <c r="E111"/>
      <c r="F111"/>
      <c r="G111"/>
      <c r="H111"/>
    </row>
    <row r="112" spans="1:8" x14ac:dyDescent="0.3">
      <c r="A112"/>
      <c r="B112"/>
      <c r="C112"/>
      <c r="D112"/>
      <c r="E112"/>
      <c r="F112"/>
      <c r="G112"/>
      <c r="H112"/>
    </row>
    <row r="113" spans="1:8" x14ac:dyDescent="0.3">
      <c r="A113"/>
      <c r="B113"/>
      <c r="C113"/>
      <c r="D113"/>
      <c r="E113"/>
      <c r="F113"/>
      <c r="G113"/>
      <c r="H113"/>
    </row>
    <row r="114" spans="1:8" x14ac:dyDescent="0.3">
      <c r="A114"/>
      <c r="B114"/>
      <c r="C114"/>
      <c r="D114"/>
      <c r="E114"/>
      <c r="F114"/>
      <c r="G114"/>
      <c r="H114"/>
    </row>
    <row r="115" spans="1:8" x14ac:dyDescent="0.3">
      <c r="A115"/>
      <c r="B115"/>
      <c r="C115"/>
      <c r="D115"/>
      <c r="E115"/>
      <c r="F115"/>
      <c r="G115"/>
      <c r="H115"/>
    </row>
    <row r="116" spans="1:8" x14ac:dyDescent="0.3">
      <c r="A116"/>
      <c r="B116"/>
      <c r="C116"/>
      <c r="D116"/>
      <c r="E116"/>
      <c r="F116"/>
      <c r="G116"/>
      <c r="H116"/>
    </row>
    <row r="117" spans="1:8" x14ac:dyDescent="0.3">
      <c r="A117"/>
      <c r="B117"/>
      <c r="C117"/>
      <c r="D117"/>
      <c r="E117"/>
      <c r="F117"/>
      <c r="G117"/>
      <c r="H117"/>
    </row>
    <row r="118" spans="1:8" x14ac:dyDescent="0.3">
      <c r="A118"/>
      <c r="B118"/>
      <c r="C118"/>
      <c r="D118"/>
      <c r="E118"/>
      <c r="F118"/>
      <c r="G118"/>
      <c r="H118"/>
    </row>
    <row r="119" spans="1:8" x14ac:dyDescent="0.3">
      <c r="A119"/>
      <c r="B119"/>
      <c r="C119"/>
      <c r="D119"/>
      <c r="E119"/>
      <c r="F119"/>
      <c r="G119"/>
      <c r="H119"/>
    </row>
    <row r="120" spans="1:8" x14ac:dyDescent="0.3">
      <c r="A120"/>
      <c r="B120"/>
      <c r="C120"/>
      <c r="D120"/>
      <c r="E120"/>
      <c r="F120"/>
      <c r="G120"/>
      <c r="H120"/>
    </row>
    <row r="121" spans="1:8" x14ac:dyDescent="0.3">
      <c r="A121"/>
      <c r="B121"/>
      <c r="C121"/>
      <c r="D121"/>
      <c r="E121"/>
      <c r="F121"/>
      <c r="G121"/>
      <c r="H121"/>
    </row>
    <row r="122" spans="1:8" x14ac:dyDescent="0.3">
      <c r="A122"/>
      <c r="B122"/>
      <c r="C122"/>
      <c r="D122"/>
      <c r="E122"/>
      <c r="F122"/>
      <c r="G122"/>
      <c r="H122"/>
    </row>
    <row r="123" spans="1:8" x14ac:dyDescent="0.3">
      <c r="A123"/>
      <c r="B123"/>
      <c r="C123"/>
      <c r="D123"/>
      <c r="E123"/>
      <c r="F123"/>
      <c r="G123"/>
      <c r="H123"/>
    </row>
    <row r="124" spans="1:8" x14ac:dyDescent="0.3">
      <c r="A124"/>
      <c r="B124"/>
      <c r="C124"/>
      <c r="D124"/>
      <c r="E124"/>
      <c r="F124"/>
      <c r="G124"/>
      <c r="H124"/>
    </row>
    <row r="125" spans="1:8" x14ac:dyDescent="0.3">
      <c r="A125"/>
      <c r="B125"/>
      <c r="C125"/>
      <c r="D125"/>
      <c r="E125"/>
      <c r="F125"/>
      <c r="G125"/>
      <c r="H125"/>
    </row>
    <row r="126" spans="1:8" x14ac:dyDescent="0.3">
      <c r="A126"/>
      <c r="B126"/>
      <c r="C126"/>
      <c r="D126"/>
      <c r="E126"/>
      <c r="F126"/>
      <c r="G126"/>
      <c r="H126"/>
    </row>
    <row r="127" spans="1:8" x14ac:dyDescent="0.3">
      <c r="A127"/>
      <c r="B127"/>
      <c r="C127"/>
      <c r="D127"/>
      <c r="E127"/>
      <c r="F127"/>
      <c r="G127"/>
      <c r="H127"/>
    </row>
    <row r="128" spans="1:8" x14ac:dyDescent="0.3">
      <c r="A128"/>
      <c r="B128"/>
      <c r="C128"/>
      <c r="D128"/>
      <c r="E128"/>
      <c r="F128"/>
      <c r="G128"/>
      <c r="H128"/>
    </row>
    <row r="129" spans="1:8" x14ac:dyDescent="0.3">
      <c r="A129"/>
      <c r="B129"/>
      <c r="C129"/>
      <c r="D129"/>
      <c r="E129"/>
      <c r="F129"/>
      <c r="G129"/>
      <c r="H129"/>
    </row>
    <row r="130" spans="1:8" x14ac:dyDescent="0.3">
      <c r="A130"/>
      <c r="B130"/>
      <c r="C130"/>
      <c r="D130"/>
      <c r="E130"/>
      <c r="F130"/>
      <c r="G130"/>
      <c r="H130"/>
    </row>
    <row r="131" spans="1:8" x14ac:dyDescent="0.3">
      <c r="A131"/>
      <c r="B131"/>
      <c r="C131"/>
      <c r="D131"/>
      <c r="E131"/>
      <c r="F131"/>
      <c r="G131"/>
      <c r="H131"/>
    </row>
    <row r="132" spans="1:8" x14ac:dyDescent="0.3">
      <c r="A132"/>
      <c r="B132"/>
      <c r="C132"/>
      <c r="D132"/>
      <c r="E132"/>
      <c r="F132"/>
      <c r="G132"/>
      <c r="H132"/>
    </row>
    <row r="133" spans="1:8" x14ac:dyDescent="0.3">
      <c r="A133"/>
      <c r="B133"/>
      <c r="C133"/>
      <c r="D133"/>
      <c r="E133"/>
      <c r="F133"/>
      <c r="G133"/>
      <c r="H133"/>
    </row>
    <row r="134" spans="1:8" x14ac:dyDescent="0.3">
      <c r="A134"/>
      <c r="B134"/>
      <c r="C134"/>
      <c r="D134"/>
      <c r="E134"/>
      <c r="F134"/>
      <c r="G134"/>
      <c r="H134"/>
    </row>
    <row r="135" spans="1:8" x14ac:dyDescent="0.3">
      <c r="A135"/>
      <c r="B135"/>
      <c r="C135"/>
      <c r="D135"/>
      <c r="E135"/>
      <c r="F135"/>
      <c r="G135"/>
      <c r="H135"/>
    </row>
    <row r="136" spans="1:8" x14ac:dyDescent="0.3">
      <c r="A136"/>
      <c r="B136"/>
      <c r="C136"/>
      <c r="D136"/>
      <c r="E136"/>
      <c r="F136"/>
      <c r="G136"/>
      <c r="H136"/>
    </row>
    <row r="137" spans="1:8" x14ac:dyDescent="0.3">
      <c r="A137"/>
      <c r="B137"/>
      <c r="C137"/>
      <c r="D137"/>
      <c r="E137"/>
      <c r="F137"/>
      <c r="G137"/>
      <c r="H137"/>
    </row>
    <row r="138" spans="1:8" x14ac:dyDescent="0.3">
      <c r="A138"/>
      <c r="B138"/>
      <c r="C138"/>
      <c r="D138"/>
      <c r="E138"/>
      <c r="F138"/>
      <c r="G138"/>
      <c r="H138"/>
    </row>
    <row r="139" spans="1:8" x14ac:dyDescent="0.3">
      <c r="A139"/>
      <c r="B139"/>
      <c r="C139"/>
      <c r="D139"/>
      <c r="E139"/>
      <c r="F139"/>
      <c r="G139"/>
      <c r="H139"/>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2:V22"/>
  <sheetViews>
    <sheetView topLeftCell="A40" zoomScale="70" zoomScaleNormal="70" workbookViewId="0">
      <selection activeCell="B80" sqref="B80"/>
    </sheetView>
  </sheetViews>
  <sheetFormatPr defaultRowHeight="14.4" x14ac:dyDescent="0.3"/>
  <cols>
    <col min="1" max="15" width="13" customWidth="1"/>
    <col min="16" max="16" width="21" customWidth="1"/>
    <col min="17" max="28" width="13" customWidth="1"/>
    <col min="29" max="29" width="11.33203125" bestFit="1" customWidth="1"/>
    <col min="30" max="30" width="14.44140625" bestFit="1" customWidth="1"/>
    <col min="31" max="31" width="13.88671875" bestFit="1" customWidth="1"/>
    <col min="32" max="32" width="11.33203125" bestFit="1" customWidth="1"/>
  </cols>
  <sheetData>
    <row r="2" spans="1:22" x14ac:dyDescent="0.3">
      <c r="A2" s="15" t="s">
        <v>186</v>
      </c>
      <c r="B2" s="39" t="s">
        <v>187</v>
      </c>
    </row>
    <row r="3" spans="1:22" x14ac:dyDescent="0.3">
      <c r="F3" t="s">
        <v>183</v>
      </c>
    </row>
    <row r="4" spans="1:22" x14ac:dyDescent="0.3">
      <c r="A4" s="15" t="s">
        <v>214</v>
      </c>
      <c r="B4" s="15" t="s">
        <v>171</v>
      </c>
    </row>
    <row r="5" spans="1:22" ht="264" x14ac:dyDescent="0.3">
      <c r="A5" s="43" t="s">
        <v>253</v>
      </c>
      <c r="B5" s="41" t="s">
        <v>230</v>
      </c>
      <c r="C5" s="41" t="s">
        <v>67</v>
      </c>
      <c r="D5" s="41" t="s">
        <v>229</v>
      </c>
      <c r="E5" s="41" t="s">
        <v>51</v>
      </c>
      <c r="F5" s="41" t="s">
        <v>231</v>
      </c>
      <c r="G5" s="41" t="s">
        <v>223</v>
      </c>
      <c r="H5" s="41" t="s">
        <v>225</v>
      </c>
      <c r="I5" s="41" t="s">
        <v>39</v>
      </c>
      <c r="J5" s="41" t="s">
        <v>38</v>
      </c>
      <c r="K5" s="41" t="s">
        <v>224</v>
      </c>
      <c r="L5" s="41" t="s">
        <v>47</v>
      </c>
      <c r="M5" s="41" t="s">
        <v>69</v>
      </c>
      <c r="N5" s="41" t="s">
        <v>228</v>
      </c>
      <c r="O5" s="41" t="s">
        <v>221</v>
      </c>
      <c r="P5" s="41" t="s">
        <v>40</v>
      </c>
      <c r="Q5" s="41" t="s">
        <v>222</v>
      </c>
      <c r="R5" s="41" t="s">
        <v>53</v>
      </c>
      <c r="S5" s="41" t="s">
        <v>227</v>
      </c>
      <c r="T5" s="41" t="s">
        <v>226</v>
      </c>
      <c r="U5" s="41" t="s">
        <v>218</v>
      </c>
      <c r="V5" s="41" t="s">
        <v>174</v>
      </c>
    </row>
    <row r="6" spans="1:22" x14ac:dyDescent="0.3">
      <c r="A6" s="39" t="s">
        <v>268</v>
      </c>
      <c r="B6" s="21">
        <v>20.63616603433838</v>
      </c>
      <c r="C6" s="21">
        <v>4.9721048672062009</v>
      </c>
      <c r="D6" s="21"/>
      <c r="E6" s="21">
        <v>3.6823931612903222</v>
      </c>
      <c r="F6" s="21"/>
      <c r="G6" s="21"/>
      <c r="H6" s="21">
        <v>8.5774697580645167</v>
      </c>
      <c r="I6" s="21">
        <v>0.96443298145161283</v>
      </c>
      <c r="J6" s="21">
        <v>10.10043870967742</v>
      </c>
      <c r="K6" s="21">
        <v>1.2703483870967742</v>
      </c>
      <c r="L6" s="21"/>
      <c r="M6" s="21">
        <v>0.93728734206989239</v>
      </c>
      <c r="N6" s="21">
        <v>3.5609249171752397</v>
      </c>
      <c r="O6" s="21">
        <v>3.3678790606451612</v>
      </c>
      <c r="P6" s="21"/>
      <c r="Q6" s="21"/>
      <c r="R6" s="21"/>
      <c r="S6" s="21"/>
      <c r="T6" s="21"/>
      <c r="U6" s="21">
        <v>1.9401064516129036</v>
      </c>
      <c r="V6" s="21">
        <v>60.009551670628426</v>
      </c>
    </row>
    <row r="7" spans="1:22" x14ac:dyDescent="0.3">
      <c r="A7" s="39" t="s">
        <v>269</v>
      </c>
      <c r="B7" s="21"/>
      <c r="C7" s="21">
        <v>4.26180417189103</v>
      </c>
      <c r="D7" s="21">
        <v>9.4714688025633649</v>
      </c>
      <c r="E7" s="21">
        <v>1.8151680774193553</v>
      </c>
      <c r="F7" s="21">
        <v>3.0171991935483877</v>
      </c>
      <c r="G7" s="21"/>
      <c r="H7" s="21">
        <v>8.5774697580645167</v>
      </c>
      <c r="I7" s="21">
        <v>0.96443298145161283</v>
      </c>
      <c r="J7" s="21">
        <v>16.536838064516129</v>
      </c>
      <c r="K7" s="21">
        <v>1.2703483870967742</v>
      </c>
      <c r="L7" s="21"/>
      <c r="M7" s="21">
        <v>1.8624686379928319</v>
      </c>
      <c r="N7" s="21">
        <v>3.5609249171752397</v>
      </c>
      <c r="O7" s="21">
        <v>3.3322750141935478</v>
      </c>
      <c r="P7" s="21"/>
      <c r="Q7" s="21"/>
      <c r="R7" s="21"/>
      <c r="S7" s="21"/>
      <c r="T7" s="21"/>
      <c r="U7" s="21">
        <v>1.9401064516129036</v>
      </c>
      <c r="V7" s="21">
        <v>56.6105044575257</v>
      </c>
    </row>
    <row r="8" spans="1:22" x14ac:dyDescent="0.3">
      <c r="A8" s="39" t="s">
        <v>260</v>
      </c>
      <c r="B8" s="21"/>
      <c r="C8" s="21"/>
      <c r="D8" s="21"/>
      <c r="E8" s="21"/>
      <c r="F8" s="21"/>
      <c r="G8" s="21"/>
      <c r="H8" s="21"/>
      <c r="I8" s="21">
        <v>0.91192431451612921</v>
      </c>
      <c r="J8" s="21">
        <v>15.961674193548387</v>
      </c>
      <c r="K8" s="21">
        <v>1.2703483870967742</v>
      </c>
      <c r="L8" s="21"/>
      <c r="M8" s="21"/>
      <c r="N8" s="21"/>
      <c r="O8" s="21"/>
      <c r="P8" s="21">
        <v>11.7790273313783</v>
      </c>
      <c r="Q8" s="21">
        <v>3.7184658369659989</v>
      </c>
      <c r="R8" s="21"/>
      <c r="S8" s="21"/>
      <c r="T8" s="21"/>
      <c r="U8" s="21">
        <v>1.9401064516129036</v>
      </c>
      <c r="V8" s="21">
        <v>35.58154651511849</v>
      </c>
    </row>
    <row r="9" spans="1:22" x14ac:dyDescent="0.3">
      <c r="A9" s="39" t="s">
        <v>261</v>
      </c>
      <c r="B9" s="21"/>
      <c r="C9" s="21">
        <v>4.9721048672062009</v>
      </c>
      <c r="D9" s="21">
        <v>10.345842304867514</v>
      </c>
      <c r="E9" s="21">
        <v>1.742522951612903</v>
      </c>
      <c r="F9" s="21">
        <v>3.0171991935483877</v>
      </c>
      <c r="G9" s="21"/>
      <c r="H9" s="21"/>
      <c r="I9" s="21">
        <v>0.90089035483870972</v>
      </c>
      <c r="J9" s="21">
        <v>14.02853322580645</v>
      </c>
      <c r="K9" s="21">
        <v>1.2703483870967742</v>
      </c>
      <c r="L9" s="21"/>
      <c r="M9" s="21">
        <v>0.81436441196236542</v>
      </c>
      <c r="N9" s="21"/>
      <c r="O9" s="21">
        <v>2.6773913264516125</v>
      </c>
      <c r="P9" s="21"/>
      <c r="Q9" s="21"/>
      <c r="R9" s="21"/>
      <c r="S9" s="21"/>
      <c r="T9" s="21"/>
      <c r="U9" s="21">
        <v>1.9401064516129036</v>
      </c>
      <c r="V9" s="21">
        <v>41.709303475003821</v>
      </c>
    </row>
    <row r="10" spans="1:22" x14ac:dyDescent="0.3">
      <c r="A10" s="39" t="s">
        <v>266</v>
      </c>
      <c r="B10" s="21"/>
      <c r="C10" s="21"/>
      <c r="D10" s="21"/>
      <c r="E10" s="21">
        <v>1.9564047096774195</v>
      </c>
      <c r="F10" s="21"/>
      <c r="G10" s="21"/>
      <c r="H10" s="21">
        <v>8.5774697580645167</v>
      </c>
      <c r="I10" s="21">
        <v>0.978777129032258</v>
      </c>
      <c r="J10" s="21">
        <v>11.503277419354838</v>
      </c>
      <c r="K10" s="21">
        <v>1.2703483870967742</v>
      </c>
      <c r="L10" s="21"/>
      <c r="M10" s="21"/>
      <c r="N10" s="21">
        <v>3.5609249171752397</v>
      </c>
      <c r="O10" s="21"/>
      <c r="P10" s="21"/>
      <c r="Q10" s="21"/>
      <c r="R10" s="21"/>
      <c r="S10" s="21">
        <v>4.8412574716652141</v>
      </c>
      <c r="T10" s="21">
        <v>5.2210685483870973</v>
      </c>
      <c r="U10" s="21">
        <v>1.9401064516129036</v>
      </c>
      <c r="V10" s="21">
        <v>39.849634792066261</v>
      </c>
    </row>
    <row r="11" spans="1:22" x14ac:dyDescent="0.3">
      <c r="A11" s="39" t="s">
        <v>267</v>
      </c>
      <c r="B11" s="21"/>
      <c r="C11" s="21">
        <v>7.9649864427789812</v>
      </c>
      <c r="D11" s="21">
        <v>9.582435300859256</v>
      </c>
      <c r="E11" s="21">
        <v>1.8151680774193553</v>
      </c>
      <c r="F11" s="21">
        <v>3.0171991935483877</v>
      </c>
      <c r="G11" s="21"/>
      <c r="H11" s="21">
        <v>8.5774697580645167</v>
      </c>
      <c r="I11" s="21">
        <v>0.978777129032258</v>
      </c>
      <c r="J11" s="21">
        <v>16.629600774193552</v>
      </c>
      <c r="K11" s="21">
        <v>1.2703483870967742</v>
      </c>
      <c r="L11" s="21"/>
      <c r="M11" s="21">
        <v>1.2303933439740142</v>
      </c>
      <c r="N11" s="21">
        <v>3.5609249171752397</v>
      </c>
      <c r="O11" s="21">
        <v>2.6729408206451613</v>
      </c>
      <c r="P11" s="21"/>
      <c r="Q11" s="21"/>
      <c r="R11" s="21"/>
      <c r="S11" s="21"/>
      <c r="T11" s="21"/>
      <c r="U11" s="21">
        <v>1.9401064516129036</v>
      </c>
      <c r="V11" s="21">
        <v>59.240350596400411</v>
      </c>
    </row>
    <row r="12" spans="1:22" x14ac:dyDescent="0.3">
      <c r="A12" s="39" t="s">
        <v>259</v>
      </c>
      <c r="B12" s="21"/>
      <c r="C12" s="21"/>
      <c r="D12" s="21"/>
      <c r="E12" s="21"/>
      <c r="F12" s="21"/>
      <c r="G12" s="21"/>
      <c r="H12" s="21"/>
      <c r="I12" s="21">
        <v>0.92295827419354848</v>
      </c>
      <c r="J12" s="21">
        <v>16.185251612903226</v>
      </c>
      <c r="K12" s="21">
        <v>1.2703483870967742</v>
      </c>
      <c r="L12" s="21"/>
      <c r="M12" s="21"/>
      <c r="N12" s="21"/>
      <c r="O12" s="21"/>
      <c r="P12" s="21">
        <v>25.026282145134633</v>
      </c>
      <c r="Q12" s="21">
        <v>2.8807482476024417</v>
      </c>
      <c r="R12" s="21"/>
      <c r="S12" s="21"/>
      <c r="T12" s="21"/>
      <c r="U12" s="21">
        <v>1.9401064516129036</v>
      </c>
      <c r="V12" s="21">
        <v>48.225695118543527</v>
      </c>
    </row>
    <row r="13" spans="1:22" x14ac:dyDescent="0.3">
      <c r="A13" s="39" t="s">
        <v>258</v>
      </c>
      <c r="B13" s="21"/>
      <c r="C13" s="21">
        <v>5.1237836615182948</v>
      </c>
      <c r="D13" s="21">
        <v>10.456808803163405</v>
      </c>
      <c r="E13" s="21">
        <v>1.882052796774194</v>
      </c>
      <c r="F13" s="21">
        <v>4.2464284946236557</v>
      </c>
      <c r="G13" s="21"/>
      <c r="H13" s="21"/>
      <c r="I13" s="21">
        <v>0.92295827419354848</v>
      </c>
      <c r="J13" s="21">
        <v>13.584154838709678</v>
      </c>
      <c r="K13" s="21">
        <v>1.2703483870967742</v>
      </c>
      <c r="L13" s="21"/>
      <c r="M13" s="21">
        <v>1.1372699120743728</v>
      </c>
      <c r="N13" s="21"/>
      <c r="O13" s="21">
        <v>2.6773913264516125</v>
      </c>
      <c r="P13" s="21"/>
      <c r="Q13" s="21"/>
      <c r="R13" s="21"/>
      <c r="S13" s="21"/>
      <c r="T13" s="21"/>
      <c r="U13" s="21">
        <v>1.9401064516129036</v>
      </c>
      <c r="V13" s="21">
        <v>43.24130294621844</v>
      </c>
    </row>
    <row r="14" spans="1:22" x14ac:dyDescent="0.3">
      <c r="A14" s="39" t="s">
        <v>264</v>
      </c>
      <c r="B14" s="21"/>
      <c r="C14" s="21"/>
      <c r="D14" s="21"/>
      <c r="E14" s="21">
        <v>2.6311189838709677</v>
      </c>
      <c r="F14" s="21"/>
      <c r="G14" s="21">
        <v>10.201024193548388</v>
      </c>
      <c r="H14" s="21"/>
      <c r="I14" s="21">
        <v>1.0008450483870965</v>
      </c>
      <c r="J14" s="21">
        <v>13.607535483870969</v>
      </c>
      <c r="K14" s="21">
        <v>1.2703483870967742</v>
      </c>
      <c r="L14" s="21"/>
      <c r="M14" s="21"/>
      <c r="N14" s="21"/>
      <c r="O14" s="21"/>
      <c r="P14" s="21"/>
      <c r="Q14" s="21"/>
      <c r="R14" s="21">
        <v>3.8610028596338277</v>
      </c>
      <c r="S14" s="21"/>
      <c r="T14" s="21">
        <v>7.5542335559475831</v>
      </c>
      <c r="U14" s="21">
        <v>1.9401064516129036</v>
      </c>
      <c r="V14" s="21">
        <v>42.066214963968513</v>
      </c>
    </row>
    <row r="15" spans="1:22" x14ac:dyDescent="0.3">
      <c r="A15" s="39" t="s">
        <v>265</v>
      </c>
      <c r="B15" s="21"/>
      <c r="C15" s="21"/>
      <c r="D15" s="21"/>
      <c r="E15" s="21"/>
      <c r="F15" s="21"/>
      <c r="G15" s="21">
        <v>8.8408876344086043</v>
      </c>
      <c r="H15" s="21"/>
      <c r="I15" s="21">
        <v>0.99091448467741916</v>
      </c>
      <c r="J15" s="21">
        <v>16.866212903225808</v>
      </c>
      <c r="K15" s="21">
        <v>1.2703483870967742</v>
      </c>
      <c r="L15" s="21">
        <v>5.9380979923302508</v>
      </c>
      <c r="M15" s="21"/>
      <c r="N15" s="21"/>
      <c r="O15" s="21"/>
      <c r="P15" s="21"/>
      <c r="Q15" s="21"/>
      <c r="R15" s="21"/>
      <c r="S15" s="21"/>
      <c r="T15" s="21"/>
      <c r="U15" s="21">
        <v>1.9401064516129036</v>
      </c>
      <c r="V15" s="21">
        <v>35.846567853351765</v>
      </c>
    </row>
    <row r="16" spans="1:22" x14ac:dyDescent="0.3">
      <c r="A16" s="39" t="s">
        <v>256</v>
      </c>
      <c r="B16" s="21"/>
      <c r="C16" s="21"/>
      <c r="D16" s="21"/>
      <c r="E16" s="21"/>
      <c r="F16" s="21"/>
      <c r="G16" s="21"/>
      <c r="H16" s="21"/>
      <c r="I16" s="21">
        <v>0.93399223387096797</v>
      </c>
      <c r="J16" s="21">
        <v>15.463188211143695</v>
      </c>
      <c r="K16" s="21">
        <v>1.2703483870967742</v>
      </c>
      <c r="L16" s="21">
        <v>8.1744499746221511</v>
      </c>
      <c r="M16" s="21"/>
      <c r="N16" s="21"/>
      <c r="O16" s="21"/>
      <c r="P16" s="21"/>
      <c r="Q16" s="21"/>
      <c r="R16" s="21"/>
      <c r="S16" s="21"/>
      <c r="T16" s="21"/>
      <c r="U16" s="21">
        <v>1.9401064516129036</v>
      </c>
      <c r="V16" s="21">
        <v>27.782085258346491</v>
      </c>
    </row>
    <row r="17" spans="1:22" x14ac:dyDescent="0.3">
      <c r="A17" s="39" t="s">
        <v>257</v>
      </c>
      <c r="B17" s="21"/>
      <c r="C17" s="21"/>
      <c r="D17" s="21"/>
      <c r="E17" s="21"/>
      <c r="F17" s="21"/>
      <c r="G17" s="21"/>
      <c r="H17" s="21"/>
      <c r="I17" s="21">
        <v>0.92240657620967759</v>
      </c>
      <c r="J17" s="21">
        <v>16.451567788856302</v>
      </c>
      <c r="K17" s="21">
        <v>1.2703483870967742</v>
      </c>
      <c r="L17" s="21"/>
      <c r="M17" s="21"/>
      <c r="N17" s="21"/>
      <c r="O17" s="21"/>
      <c r="P17" s="21">
        <v>18.913445219941348</v>
      </c>
      <c r="Q17" s="21">
        <v>4.4761626416739331</v>
      </c>
      <c r="R17" s="21"/>
      <c r="S17" s="21"/>
      <c r="T17" s="21"/>
      <c r="U17" s="21">
        <v>1.9401064516129036</v>
      </c>
      <c r="V17" s="21">
        <v>43.974037065390938</v>
      </c>
    </row>
    <row r="18" spans="1:22" x14ac:dyDescent="0.3">
      <c r="A18" s="39" t="s">
        <v>262</v>
      </c>
      <c r="B18" s="21"/>
      <c r="C18" s="21"/>
      <c r="D18" s="21"/>
      <c r="E18" s="21">
        <v>2.8887371612903223</v>
      </c>
      <c r="F18" s="21"/>
      <c r="G18" s="21">
        <v>10.201024193548388</v>
      </c>
      <c r="H18" s="21"/>
      <c r="I18" s="21">
        <v>1.0339469274193547</v>
      </c>
      <c r="J18" s="21">
        <v>11.69032258064516</v>
      </c>
      <c r="K18" s="21">
        <v>1.2703483870967742</v>
      </c>
      <c r="L18" s="21"/>
      <c r="M18" s="21"/>
      <c r="N18" s="21"/>
      <c r="O18" s="21"/>
      <c r="P18" s="21"/>
      <c r="Q18" s="21"/>
      <c r="R18" s="21">
        <v>5.4414133565823892</v>
      </c>
      <c r="S18" s="21"/>
      <c r="T18" s="21">
        <v>10.931612273185483</v>
      </c>
      <c r="U18" s="21">
        <v>1.9401064516129036</v>
      </c>
      <c r="V18" s="21">
        <v>45.39751133138077</v>
      </c>
    </row>
    <row r="19" spans="1:22" x14ac:dyDescent="0.3">
      <c r="A19" s="39" t="s">
        <v>263</v>
      </c>
      <c r="B19" s="21"/>
      <c r="C19" s="21"/>
      <c r="D19" s="21"/>
      <c r="E19" s="21"/>
      <c r="F19" s="21"/>
      <c r="G19" s="21">
        <v>9.7152611367127513</v>
      </c>
      <c r="H19" s="21"/>
      <c r="I19" s="21">
        <v>9.4457185403225807</v>
      </c>
      <c r="J19" s="21">
        <v>18.277819354838709</v>
      </c>
      <c r="K19" s="21">
        <v>1.2703483870967742</v>
      </c>
      <c r="L19" s="21">
        <v>5.7544454771035429</v>
      </c>
      <c r="M19" s="21"/>
      <c r="N19" s="21"/>
      <c r="O19" s="21"/>
      <c r="P19" s="21"/>
      <c r="Q19" s="21"/>
      <c r="R19" s="21"/>
      <c r="S19" s="21"/>
      <c r="T19" s="21"/>
      <c r="U19" s="21">
        <v>1.9401064516129036</v>
      </c>
      <c r="V19" s="21">
        <v>46.403699347687265</v>
      </c>
    </row>
    <row r="20" spans="1:22" x14ac:dyDescent="0.3">
      <c r="A20" s="39" t="s">
        <v>254</v>
      </c>
      <c r="B20" s="21"/>
      <c r="C20" s="21"/>
      <c r="D20" s="21"/>
      <c r="E20" s="21"/>
      <c r="F20" s="21"/>
      <c r="G20" s="21"/>
      <c r="H20" s="21"/>
      <c r="I20" s="21">
        <v>0.95606015322580662</v>
      </c>
      <c r="J20" s="21">
        <v>15.463188211143695</v>
      </c>
      <c r="K20" s="21">
        <v>1.2703483870967742</v>
      </c>
      <c r="L20" s="21">
        <v>9.8464530819986464</v>
      </c>
      <c r="M20" s="21"/>
      <c r="N20" s="21"/>
      <c r="O20" s="21"/>
      <c r="P20" s="21"/>
      <c r="Q20" s="21"/>
      <c r="R20" s="21"/>
      <c r="S20" s="21"/>
      <c r="T20" s="21"/>
      <c r="U20" s="21">
        <v>1.9401064516129036</v>
      </c>
      <c r="V20" s="21">
        <v>29.476156285077828</v>
      </c>
    </row>
    <row r="21" spans="1:22" x14ac:dyDescent="0.3">
      <c r="A21" s="39" t="s">
        <v>255</v>
      </c>
      <c r="B21" s="21"/>
      <c r="C21" s="21"/>
      <c r="D21" s="21"/>
      <c r="E21" s="21"/>
      <c r="F21" s="21"/>
      <c r="G21" s="21"/>
      <c r="H21" s="21"/>
      <c r="I21" s="21">
        <v>0.95606015322580662</v>
      </c>
      <c r="J21" s="21">
        <v>21.390729079178882</v>
      </c>
      <c r="K21" s="21">
        <v>1.2703483870967742</v>
      </c>
      <c r="L21" s="21">
        <v>9.8464530819986464</v>
      </c>
      <c r="M21" s="21"/>
      <c r="N21" s="21"/>
      <c r="O21" s="21"/>
      <c r="P21" s="21"/>
      <c r="Q21" s="21"/>
      <c r="R21" s="21"/>
      <c r="S21" s="21"/>
      <c r="T21" s="21"/>
      <c r="U21" s="21">
        <v>1.9401064516129036</v>
      </c>
      <c r="V21" s="21">
        <v>35.403697153113015</v>
      </c>
    </row>
    <row r="22" spans="1:22" x14ac:dyDescent="0.3">
      <c r="A22" s="39" t="s">
        <v>174</v>
      </c>
      <c r="B22" s="21">
        <v>20.63616603433838</v>
      </c>
      <c r="C22" s="21">
        <v>27.294784010600708</v>
      </c>
      <c r="D22" s="21">
        <v>39.856555211453539</v>
      </c>
      <c r="E22" s="21">
        <v>18.413565919354838</v>
      </c>
      <c r="F22" s="21">
        <v>13.298026075268819</v>
      </c>
      <c r="G22" s="21">
        <v>38.958197158218134</v>
      </c>
      <c r="H22" s="21">
        <v>34.309879032258067</v>
      </c>
      <c r="I22" s="21">
        <v>23.785095556048383</v>
      </c>
      <c r="J22" s="21">
        <v>243.74033245161286</v>
      </c>
      <c r="K22" s="21">
        <v>20.325574193548388</v>
      </c>
      <c r="L22" s="21">
        <v>39.559899608053236</v>
      </c>
      <c r="M22" s="21">
        <v>5.9817836480734776</v>
      </c>
      <c r="N22" s="21">
        <v>14.243699668700959</v>
      </c>
      <c r="O22" s="21">
        <v>14.727877548387095</v>
      </c>
      <c r="P22" s="21">
        <v>55.718754696454283</v>
      </c>
      <c r="Q22" s="21">
        <v>11.075376726242375</v>
      </c>
      <c r="R22" s="21">
        <v>9.3024162162162174</v>
      </c>
      <c r="S22" s="21">
        <v>4.8412574716652141</v>
      </c>
      <c r="T22" s="21">
        <v>23.706914377520164</v>
      </c>
      <c r="U22" s="21">
        <v>31.041703225806472</v>
      </c>
      <c r="V22" s="21">
        <v>690.81785882982183</v>
      </c>
    </row>
  </sheetData>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Source Data</vt:lpstr>
      <vt:lpstr>Custom quantities input</vt:lpstr>
      <vt:lpstr>Results Quantities_MEP</vt:lpstr>
      <vt:lpstr>Results Quantities_HVAC</vt:lpstr>
      <vt:lpstr>Results Quantities_ELEC</vt:lpstr>
      <vt:lpstr>Results Quantities_PLUMB</vt:lpstr>
      <vt:lpstr>Results LCA_MEP</vt:lpstr>
      <vt:lpstr>Results LCA_HVAC</vt:lpstr>
      <vt:lpstr>Results LCA_ELEC</vt:lpstr>
      <vt:lpstr>Results LCA_PLUM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X. Rodriguez Droguett</dc:creator>
  <cp:lastModifiedBy>14159</cp:lastModifiedBy>
  <cp:lastPrinted>2018-02-27T23:27:29Z</cp:lastPrinted>
  <dcterms:created xsi:type="dcterms:W3CDTF">2018-02-27T17:37:17Z</dcterms:created>
  <dcterms:modified xsi:type="dcterms:W3CDTF">2019-05-12T22:13:43Z</dcterms:modified>
</cp:coreProperties>
</file>